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95" activeTab="0"/>
  </bookViews>
  <sheets>
    <sheet name="титул" sheetId="1" r:id="rId1"/>
    <sheet name="2017-18" sheetId="2" r:id="rId2"/>
    <sheet name="1" sheetId="3" state="hidden" r:id="rId3"/>
    <sheet name="2а" sheetId="4" state="hidden" r:id="rId4"/>
    <sheet name="2б" sheetId="5" state="hidden" r:id="rId5"/>
    <sheet name="3" sheetId="6" state="hidden" r:id="rId6"/>
    <sheet name="4а" sheetId="7" state="hidden" r:id="rId7"/>
    <sheet name="4б" sheetId="8" state="hidden" r:id="rId8"/>
    <sheet name="2017-18 (3)" sheetId="9" state="hidden" r:id="rId9"/>
    <sheet name="Лист3" sheetId="10" state="hidden" r:id="rId10"/>
    <sheet name="Лист2" sheetId="11" state="hidden" r:id="rId11"/>
    <sheet name="2017-18 (2)" sheetId="12" state="hidden" r:id="rId12"/>
  </sheets>
  <definedNames>
    <definedName name="_xlnm.Print_Area" localSheetId="2">'1'!$A$1:$Y$27</definedName>
    <definedName name="_xlnm.Print_Area" localSheetId="1">'2017-18'!$A$1:$S$245</definedName>
    <definedName name="_xlnm.Print_Area" localSheetId="11">'2017-18 (2)'!$A$1:$S$233</definedName>
    <definedName name="_xlnm.Print_Area" localSheetId="8">'2017-18 (3)'!$A$1:$S$236</definedName>
    <definedName name="_xlnm.Print_Area" localSheetId="3">'2а'!$A$1:$Y$24</definedName>
    <definedName name="_xlnm.Print_Area" localSheetId="4">'2б'!$A$1:$Y$23</definedName>
    <definedName name="_xlnm.Print_Area" localSheetId="5">'3'!$A$1:$Y$25</definedName>
    <definedName name="_xlnm.Print_Area" localSheetId="6">'4а'!$A$1:$Y$21</definedName>
    <definedName name="_xlnm.Print_Area" localSheetId="7">'4б'!$A$1:$Y$21</definedName>
    <definedName name="_xlnm.Print_Area" localSheetId="0">'титул'!$A$1:$BD$39</definedName>
  </definedNames>
  <calcPr fullCalcOnLoad="1"/>
</workbook>
</file>

<file path=xl/sharedStrings.xml><?xml version="1.0" encoding="utf-8"?>
<sst xmlns="http://schemas.openxmlformats.org/spreadsheetml/2006/main" count="1735" uniqueCount="353">
  <si>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</si>
  <si>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</si>
  <si>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</si>
  <si>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</si>
  <si>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</si>
  <si>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</si>
  <si>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</si>
  <si>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</si>
  <si>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</si>
  <si>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</si>
  <si>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</si>
  <si>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</si>
  <si>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</si>
  <si>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</si>
  <si>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</si>
  <si>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Донбаська державна машинобудівна академія</t>
  </si>
  <si>
    <t>С</t>
  </si>
  <si>
    <t>Практика</t>
  </si>
  <si>
    <t>П</t>
  </si>
  <si>
    <t>К</t>
  </si>
  <si>
    <t>Дипломне проектування</t>
  </si>
  <si>
    <t>Всього</t>
  </si>
  <si>
    <t xml:space="preserve"> </t>
  </si>
  <si>
    <t>Загальний обсяг</t>
  </si>
  <si>
    <t>самостійні</t>
  </si>
  <si>
    <t>лекції</t>
  </si>
  <si>
    <t>НАЗВА ДИСЦИПЛІН</t>
  </si>
  <si>
    <t>кількість тижнів у семестрі</t>
  </si>
  <si>
    <t xml:space="preserve"> Кількість екзаменів</t>
  </si>
  <si>
    <t>Економіка підприємства</t>
  </si>
  <si>
    <t>Менеджмент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</si>
  <si>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</si>
  <si>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</si>
  <si>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</si>
  <si>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</si>
  <si>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</si>
  <si>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Міжнародна економіка</t>
  </si>
  <si>
    <t>Економіка підприємства (курсова робота)</t>
  </si>
  <si>
    <t>Історія економіки та економічної думки</t>
  </si>
  <si>
    <t>Математика для економістів</t>
  </si>
  <si>
    <t>Бухгалтерський облік</t>
  </si>
  <si>
    <t>Регіональна економіка</t>
  </si>
  <si>
    <t>Організація виробництва</t>
  </si>
  <si>
    <t>Бухгалтерський облік (курсова робота)</t>
  </si>
  <si>
    <t>Логістика</t>
  </si>
  <si>
    <t>Економічний аналіз</t>
  </si>
  <si>
    <t>Стратегія підприємства</t>
  </si>
  <si>
    <t>Проектний аналіз</t>
  </si>
  <si>
    <t>Потенціал і розвиток підприємства</t>
  </si>
  <si>
    <t>Планування і контроль на підприємстві</t>
  </si>
  <si>
    <t>Управлінський облік</t>
  </si>
  <si>
    <t>на базі ВНЗ 1 рівня</t>
  </si>
  <si>
    <t>на базі академії</t>
  </si>
  <si>
    <t>Переддипломна практика</t>
  </si>
  <si>
    <t>Управління витратами</t>
  </si>
  <si>
    <t>Економіка та організація інноваційної діяльності</t>
  </si>
  <si>
    <t>Економіка праці і соціально-трудові відносини</t>
  </si>
  <si>
    <t>Проектний аналіз (курсова робота)</t>
  </si>
  <si>
    <t xml:space="preserve">Соціологія </t>
  </si>
  <si>
    <t xml:space="preserve">Економіко-математичні методи та  моделі (економетрика) </t>
  </si>
  <si>
    <t>Технологічна практика</t>
  </si>
  <si>
    <t>Культурологія</t>
  </si>
  <si>
    <t>Правознавство</t>
  </si>
  <si>
    <t>Психологія</t>
  </si>
  <si>
    <t>Етика</t>
  </si>
  <si>
    <t>Ознайомча практика</t>
  </si>
  <si>
    <t>Захист дипломної роботи</t>
  </si>
  <si>
    <t>Зовнішньоекономічна діяльність</t>
  </si>
  <si>
    <t>Перезарахування на базі ВНЗ 1-го рівня</t>
  </si>
  <si>
    <t>Т</t>
  </si>
  <si>
    <t>-</t>
  </si>
  <si>
    <t>І . ГРАФІК НАВЧАЛЬНОГО ПРОЦЕСУ</t>
  </si>
  <si>
    <t>Розподіл за триместрами</t>
  </si>
  <si>
    <t>Разом п.2.2.1:</t>
  </si>
  <si>
    <t xml:space="preserve"> Кількість курсових робіт</t>
  </si>
  <si>
    <t>Т/П/Д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</si>
  <si>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</si>
  <si>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</t>
  </si>
  <si>
    <t>Міністерство освіти і науки України</t>
  </si>
  <si>
    <t>Фізичне виховання</t>
  </si>
  <si>
    <t>с*</t>
  </si>
  <si>
    <t>Срок навчання - 2 роки</t>
  </si>
  <si>
    <t xml:space="preserve">ІНТЕГРОВАННИЙ  НАВЧАЛЬНИЙ ПЛАН </t>
  </si>
  <si>
    <t>Виконання дипломн. проекту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</si>
  <si>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</si>
  <si>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</si>
  <si>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</si>
  <si>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</si>
  <si>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</si>
  <si>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</si>
  <si>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</si>
  <si>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95</t>
  </si>
  <si>
    <t>Держ. атест</t>
  </si>
  <si>
    <t xml:space="preserve">Інформатика </t>
  </si>
  <si>
    <t xml:space="preserve"> Основи охорони праці </t>
  </si>
  <si>
    <t>1уск</t>
  </si>
  <si>
    <t>2уск</t>
  </si>
  <si>
    <t>Декан факультету ФЕМ</t>
  </si>
  <si>
    <t>Є.В. Мироненко</t>
  </si>
  <si>
    <r>
      <t xml:space="preserve">підготовки: </t>
    </r>
    <r>
      <rPr>
        <b/>
        <sz val="18"/>
        <rFont val="Times New Roman"/>
        <family val="1"/>
      </rPr>
      <t>бакалавра</t>
    </r>
  </si>
  <si>
    <t>Історія української культури</t>
  </si>
  <si>
    <t>Історія України на базі ВНЗ 1 рівня</t>
  </si>
  <si>
    <t xml:space="preserve">                  на базі ВНЗ 1 рівня</t>
  </si>
  <si>
    <t xml:space="preserve">                  на базі академії</t>
  </si>
  <si>
    <t>Українська мова (за проф.спр.) на базі ВНЗ 1 рівня</t>
  </si>
  <si>
    <t>Філософія</t>
  </si>
  <si>
    <t>ісп.</t>
  </si>
  <si>
    <t>на базі ВНЗ 1 рівня - Безпека життєдіяльності</t>
  </si>
  <si>
    <t xml:space="preserve">на базі ВНЗ 1 рівня - Основи охорони праці </t>
  </si>
  <si>
    <t>№ дисципл.</t>
  </si>
  <si>
    <t>Кредити ECTS</t>
  </si>
  <si>
    <t>Кількість годин</t>
  </si>
  <si>
    <t>Кількість аудиторних годин по курсах і семестрах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</si>
  <si>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</si>
  <si>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</si>
  <si>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</si>
  <si>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</si>
  <si>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</si>
  <si>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</si>
  <si>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</si>
  <si>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</si>
  <si>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1.1. Гуманітарні та соціально-економічні дисципліни</t>
  </si>
  <si>
    <t>На базі академії</t>
  </si>
  <si>
    <t>На базі ВНЗ 1 рівня</t>
  </si>
  <si>
    <t>1.2. Дисципліни природничо-наукової (фундаментальної) підготовки</t>
  </si>
  <si>
    <t>1.1.1</t>
  </si>
  <si>
    <t>1.1.2</t>
  </si>
  <si>
    <t>1.1.3</t>
  </si>
  <si>
    <t>1.1.3.1</t>
  </si>
  <si>
    <t>1.1.4</t>
  </si>
  <si>
    <t>1.1.5</t>
  </si>
  <si>
    <t>1.1.5.1</t>
  </si>
  <si>
    <t>1.1.6</t>
  </si>
  <si>
    <t>1.2.1</t>
  </si>
  <si>
    <t>1.2.2</t>
  </si>
  <si>
    <t>1.2.2.1</t>
  </si>
  <si>
    <t>1.2.3</t>
  </si>
  <si>
    <t>1.2.4</t>
  </si>
  <si>
    <t>1.2.5</t>
  </si>
  <si>
    <t>1.2.5.1</t>
  </si>
  <si>
    <t>1.2.6</t>
  </si>
  <si>
    <t>1.2.7</t>
  </si>
  <si>
    <t>1.2.7.1</t>
  </si>
  <si>
    <t>Разом п 1.1:</t>
  </si>
  <si>
    <t>Разом п.1.2:</t>
  </si>
  <si>
    <t xml:space="preserve"> на базі академії</t>
  </si>
  <si>
    <t>Разом п.1.3:</t>
  </si>
  <si>
    <t>залік</t>
  </si>
  <si>
    <t>3.1</t>
  </si>
  <si>
    <t>3.2</t>
  </si>
  <si>
    <t>3.3</t>
  </si>
  <si>
    <t>3.4</t>
  </si>
  <si>
    <t>Разом п.3:</t>
  </si>
  <si>
    <t>4.1</t>
  </si>
  <si>
    <t>Разом п.4:</t>
  </si>
  <si>
    <t xml:space="preserve">Триместр </t>
  </si>
  <si>
    <t>ЗАГАЛЬНА КІЛЬКІСТЬ ГОДИН</t>
  </si>
  <si>
    <t xml:space="preserve"> Кількість заліків</t>
  </si>
  <si>
    <t xml:space="preserve"> Кількість курсових проектів</t>
  </si>
  <si>
    <t>3. ПРАКТИЧНА ПІДГОТОВКА</t>
  </si>
  <si>
    <t>4. ДЕРЖАВНА АТЕСТАЦІЯ</t>
  </si>
  <si>
    <t>1.2.6.1</t>
  </si>
  <si>
    <t>1.1.1.1</t>
  </si>
  <si>
    <t>1.1.1.2</t>
  </si>
  <si>
    <t>1.  ОБОВ'ЯЗКОВІ НАВЧАЛЬНІ ДИСЦИПЛІНИ</t>
  </si>
  <si>
    <t>2. ДИСЦИПЛІНИ ВІЛЬНОГО ВИБОРУ</t>
  </si>
  <si>
    <t>2.1.1</t>
  </si>
  <si>
    <t>2.1.2</t>
  </si>
  <si>
    <t>2.1.3</t>
  </si>
  <si>
    <t>2.1.4</t>
  </si>
  <si>
    <t>2.3 Дисципліни професійної підготовки</t>
  </si>
  <si>
    <t>24+8 по 18 год</t>
  </si>
  <si>
    <t>58+8 по 18 год</t>
  </si>
  <si>
    <t>43</t>
  </si>
  <si>
    <t>8 по 12 год. + 3</t>
  </si>
  <si>
    <t>1+48 год*</t>
  </si>
  <si>
    <t>1+48год*</t>
  </si>
  <si>
    <t>1</t>
  </si>
  <si>
    <t>Фінанси, гроші і кредит</t>
  </si>
  <si>
    <t>3</t>
  </si>
  <si>
    <t>13</t>
  </si>
  <si>
    <t xml:space="preserve">       II. ЗВЕДЕНІ ДАНІ ПРО БЮДЖЕТ ЧАСУ, тижні                                                       ІІІ. ПРАКТИКА                                             IV. ДЕРЖАВНА АТЕСТАЦІЯ</t>
  </si>
  <si>
    <r>
      <t xml:space="preserve"> галузь знань: </t>
    </r>
    <r>
      <rPr>
        <b/>
        <sz val="18"/>
        <rFont val="Times New Roman"/>
        <family val="1"/>
      </rPr>
      <t>05 Соціальні та поведінкові науки</t>
    </r>
  </si>
  <si>
    <r>
      <t xml:space="preserve">спеціальність: </t>
    </r>
    <r>
      <rPr>
        <b/>
        <sz val="18"/>
        <rFont val="Times New Roman"/>
        <family val="1"/>
      </rPr>
      <t>051 Економіка</t>
    </r>
  </si>
  <si>
    <t xml:space="preserve">                       Міжнародна економіка</t>
  </si>
  <si>
    <t>2+с*</t>
  </si>
  <si>
    <t>ф*</t>
  </si>
  <si>
    <t>Основи нормування</t>
  </si>
  <si>
    <t>Спеціалізація " Міжнародна економіка"</t>
  </si>
  <si>
    <t>Міжнородне економічне право</t>
  </si>
  <si>
    <t>Міжнародна інвестиційна діяльність</t>
  </si>
  <si>
    <t>Митна справа</t>
  </si>
  <si>
    <t>Облік у зарубіжних країнах</t>
  </si>
  <si>
    <t>Міжнародний маркетинг</t>
  </si>
  <si>
    <t>Міжнародні фінанси</t>
  </si>
  <si>
    <t>Міжнародна економічна діяльність України</t>
  </si>
  <si>
    <t>Світові ринки ресурсів</t>
  </si>
  <si>
    <t>Ділова іноземна мова</t>
  </si>
  <si>
    <t>Разом п. Спеціалізація "Міжнародна економіка":</t>
  </si>
  <si>
    <t>на базі академії (Курсова робота)</t>
  </si>
  <si>
    <t>здається екстерном</t>
  </si>
  <si>
    <t>2.3.1</t>
  </si>
  <si>
    <t>2.3.9</t>
  </si>
  <si>
    <t>2.3.2</t>
  </si>
  <si>
    <t>2.3.3</t>
  </si>
  <si>
    <t>2.3.6</t>
  </si>
  <si>
    <t>2.3.2.1</t>
  </si>
  <si>
    <t>2.3.2.2</t>
  </si>
  <si>
    <t>2.3.3.1</t>
  </si>
  <si>
    <t>1.3.1</t>
  </si>
  <si>
    <t>1.3.6</t>
  </si>
  <si>
    <t>1.3.9</t>
  </si>
  <si>
    <t>1.3.4</t>
  </si>
  <si>
    <t>1.3.1.1</t>
  </si>
  <si>
    <t>1.3.1.2</t>
  </si>
  <si>
    <t>1.3.2</t>
  </si>
  <si>
    <t>1.3.2.1</t>
  </si>
  <si>
    <t>1.3.3</t>
  </si>
  <si>
    <t>1.3.3.1</t>
  </si>
  <si>
    <t>1.3.5</t>
  </si>
  <si>
    <t>1.3.7</t>
  </si>
  <si>
    <t>1.3.7.1</t>
  </si>
  <si>
    <t>1.3.8</t>
  </si>
  <si>
    <t>1.3.8.1</t>
  </si>
  <si>
    <t>1.3.9.1</t>
  </si>
  <si>
    <t>1.3.10</t>
  </si>
  <si>
    <t>1.3.10.1</t>
  </si>
  <si>
    <t>1.3.11</t>
  </si>
  <si>
    <t>1.3.11.1</t>
  </si>
  <si>
    <t>1.3.12</t>
  </si>
  <si>
    <t>1.3.13</t>
  </si>
  <si>
    <t>1.3.14</t>
  </si>
  <si>
    <t>1.3.12.1</t>
  </si>
  <si>
    <t>1.3.13.1</t>
  </si>
  <si>
    <t>1.3.14.1</t>
  </si>
  <si>
    <t>2.3.4</t>
  </si>
  <si>
    <t>2.3.4.1</t>
  </si>
  <si>
    <t>2.3.5</t>
  </si>
  <si>
    <t>2.3.4.2</t>
  </si>
  <si>
    <t>2.3.7</t>
  </si>
  <si>
    <t>2.3.5.1</t>
  </si>
  <si>
    <t>2.3.6.1</t>
  </si>
  <si>
    <t>2.3.7.1</t>
  </si>
  <si>
    <t>2.3.8</t>
  </si>
  <si>
    <t>2.3.8.1</t>
  </si>
  <si>
    <t>2.3.1.1</t>
  </si>
  <si>
    <t>2.3.1.2</t>
  </si>
  <si>
    <t>2.3.1.3</t>
  </si>
  <si>
    <t>2.3.1.4</t>
  </si>
  <si>
    <t>2.3.1.5</t>
  </si>
  <si>
    <t>2.3.6.2</t>
  </si>
  <si>
    <t>2.3.8.</t>
  </si>
  <si>
    <t>2.3.9.1</t>
  </si>
  <si>
    <t>2.3.10</t>
  </si>
  <si>
    <t>2.3.10.1</t>
  </si>
  <si>
    <t>2.3.11</t>
  </si>
  <si>
    <t>2.3.11.1</t>
  </si>
  <si>
    <r>
      <t>Іноземна мова (за проф.спр.)</t>
    </r>
    <r>
      <rPr>
        <b/>
        <sz val="13"/>
        <rFont val="Times New Roman"/>
        <family val="1"/>
      </rPr>
      <t xml:space="preserve"> починаючи з 2016/17р.</t>
    </r>
  </si>
  <si>
    <t>1.3.6.1</t>
  </si>
  <si>
    <t>1.3.14.2</t>
  </si>
  <si>
    <t>2.3.8.2</t>
  </si>
  <si>
    <t>Вступ до навчального  процесу</t>
  </si>
  <si>
    <t>1.2.3.1</t>
  </si>
  <si>
    <t>1.2.8</t>
  </si>
  <si>
    <t>1.2.8.1</t>
  </si>
  <si>
    <t>1.3. Дисципліни професійної підготовки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</si>
  <si>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</si>
  <si>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</si>
  <si>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</si>
  <si>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1.2.1.1</t>
  </si>
  <si>
    <t>1 курс</t>
  </si>
  <si>
    <t>2 курс</t>
  </si>
  <si>
    <t>Мотивація  та управління персоналом</t>
  </si>
  <si>
    <t>2.1 Соціально-гуманітарні (факультативні) дисципліни</t>
  </si>
  <si>
    <t>1.3.4.1</t>
  </si>
  <si>
    <t>практичні</t>
  </si>
  <si>
    <t xml:space="preserve">V. План навчального процесу на 2017/2018 навчальний рік                                   </t>
  </si>
  <si>
    <t>Спеціалізація "Бізнес аналітика"</t>
  </si>
  <si>
    <r>
      <t>спеціалізація:</t>
    </r>
    <r>
      <rPr>
        <b/>
        <sz val="18"/>
        <rFont val="Times New Roman"/>
        <family val="1"/>
      </rPr>
      <t xml:space="preserve">   Бізнес аналітика</t>
    </r>
  </si>
  <si>
    <t>Зав. кафедри ЕП</t>
  </si>
  <si>
    <t>С.В. Бурлуцький</t>
  </si>
  <si>
    <t>по специализациям кредиты выравниваем с основным планом</t>
  </si>
  <si>
    <t>синий цвет - мои правки</t>
  </si>
  <si>
    <t>Разом п. Спеціалізація "Бізнес-аналітика":</t>
  </si>
  <si>
    <t>ЗАТВЕРДЖЕНО:</t>
  </si>
  <si>
    <t>на засіданні Вченої ради</t>
  </si>
  <si>
    <t>(Ковальов В.Д.)</t>
  </si>
  <si>
    <t>Кваліфікація: бакалавр  з   економіки</t>
  </si>
  <si>
    <t xml:space="preserve">На основі ОПП підготовки молодшого спеціаліста </t>
  </si>
  <si>
    <t xml:space="preserve">   Ректор ________________________</t>
  </si>
  <si>
    <t>внз1</t>
  </si>
  <si>
    <t>дгма</t>
  </si>
  <si>
    <t>бізнес-аналітика</t>
  </si>
  <si>
    <t>екзам</t>
  </si>
  <si>
    <t>зачети</t>
  </si>
  <si>
    <t>курсов</t>
  </si>
  <si>
    <t>міжн екон</t>
  </si>
  <si>
    <t>ЗАГАЛЬНА КІЛЬКІСТЬ   спеціалізація "Бізнес-аналітика"</t>
  </si>
  <si>
    <t>ЗАГАЛЬНА КІЛЬКІСТЬ   спеціалізація "Міжнародна економіка"</t>
  </si>
  <si>
    <t>1 рівень</t>
  </si>
  <si>
    <t>ддма</t>
  </si>
  <si>
    <t>всего</t>
  </si>
  <si>
    <r>
      <t>Іноземна мова (за проф.спр.)</t>
    </r>
    <r>
      <rPr>
        <b/>
        <sz val="13"/>
        <rFont val="Times New Roman"/>
        <family val="1"/>
      </rPr>
      <t xml:space="preserve"> </t>
    </r>
  </si>
  <si>
    <t>итого бизн аналитика</t>
  </si>
  <si>
    <t>итого межд</t>
  </si>
  <si>
    <r>
      <t xml:space="preserve">форма навчання: </t>
    </r>
    <r>
      <rPr>
        <b/>
        <sz val="18"/>
        <rFont val="Times New Roman"/>
        <family val="1"/>
      </rPr>
      <t>денна  зі скороченим терміном навчання</t>
    </r>
  </si>
  <si>
    <t>добавить</t>
  </si>
  <si>
    <t>Правознавство та господарське законодавство</t>
  </si>
  <si>
    <t>1.1.6.1</t>
  </si>
  <si>
    <t>1.1.7</t>
  </si>
  <si>
    <t>1.1.7.1</t>
  </si>
  <si>
    <t>Політологія</t>
  </si>
  <si>
    <t>Розподіл за семестрами</t>
  </si>
  <si>
    <t>2а</t>
  </si>
  <si>
    <t>2б</t>
  </si>
  <si>
    <t>4а</t>
  </si>
  <si>
    <t>4б</t>
  </si>
  <si>
    <t>2б д 2б**</t>
  </si>
  <si>
    <t>Семестр</t>
  </si>
  <si>
    <t>ПК</t>
  </si>
  <si>
    <t xml:space="preserve">Семестр </t>
  </si>
  <si>
    <t>Управління витратами та ціноутворення</t>
  </si>
  <si>
    <t>Основи проектування бізнес-процессів</t>
  </si>
  <si>
    <t xml:space="preserve">V. План навчального процесу на 2018/2019 навчальний рік                                   </t>
  </si>
  <si>
    <t>4афд*     4б**</t>
  </si>
  <si>
    <t>Мотивація персоналу</t>
  </si>
  <si>
    <t>Управління персоналом</t>
  </si>
  <si>
    <t>Екологія на базі ВНЗ 1 рівня</t>
  </si>
  <si>
    <t>1.2.4.1</t>
  </si>
  <si>
    <t>1.2.9</t>
  </si>
  <si>
    <t>1.2.9.1</t>
  </si>
  <si>
    <t>1.1.8.1</t>
  </si>
  <si>
    <t>1.1.8.2</t>
  </si>
  <si>
    <t>протокол № __8___</t>
  </si>
  <si>
    <t>"290 "  березня 2018 р.</t>
  </si>
  <si>
    <t>K</t>
  </si>
  <si>
    <t>А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</si>
  <si>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</si>
  <si>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>Екзаменаційна сесія та проміжний контроль</t>
  </si>
  <si>
    <t>1, 2а, 2б</t>
  </si>
  <si>
    <t>2б, 3</t>
  </si>
  <si>
    <t>години</t>
  </si>
  <si>
    <t xml:space="preserve">ЕП-18-1т, 1 семестр 2018/2019 навчальний рік                                   </t>
  </si>
  <si>
    <t>викладач</t>
  </si>
  <si>
    <t xml:space="preserve">ЕП-18-1т, 2а семестр 2018/2019 навчальний рік                                    </t>
  </si>
  <si>
    <t xml:space="preserve">ЕП-18-1т, 2б семестр 2018/2019 навчальний рік                                       </t>
  </si>
  <si>
    <t xml:space="preserve">ЕП-17-1т, 3 семестр 2018/2019 навчальний рік                              </t>
  </si>
  <si>
    <t xml:space="preserve">ЕП-17-1т, 4а семестр 2018/2019 навчальний рік                                 </t>
  </si>
  <si>
    <r>
      <t>Іноземна мова (за проф.спр.)</t>
    </r>
    <r>
      <rPr>
        <b/>
        <sz val="14"/>
        <rFont val="Times New Roman"/>
        <family val="1"/>
      </rPr>
      <t xml:space="preserve"> </t>
    </r>
  </si>
  <si>
    <t xml:space="preserve">ЕП-17-1т, 4б семестр 2018/2019 навчальний рік                                            </t>
  </si>
  <si>
    <t>2+48 год*</t>
  </si>
  <si>
    <t>2+48год*</t>
  </si>
  <si>
    <t>10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</si>
</sst>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_-;\-* #,##0.0_-;\ &quot;&quot;_-;_-@_-"/>
    <numFmt numFmtId="200" formatCode="#,##0.00_-;\-* #,##0.00_-;\ &quot;&quot;_-;_-@_-"/>
    <numFmt numFmtId="201" formatCode="#,##0.0;\-* #,##0.0_-;\ &quot;&quot;_-;_-@_-"/>
    <numFmt numFmtId="202" formatCode="#,##0_ ;\-#,##0\ "/>
    <numFmt numFmtId="203" formatCode="#,##0.0_ ;\-#,##0.0\ 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_ ;\-#,##0.00\ "/>
    <numFmt numFmtId="209" formatCode="#,##0_-;\-* #,##0_-;\ _-;_-@_-"/>
    <numFmt numFmtId="210" formatCode="#,##0;\-* #,##0_-;\ _-;_-@_-"/>
  </numFmts>
  <fonts count="12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 Cyr"/>
      <family val="2"/>
    </font>
    <font>
      <b/>
      <sz val="20"/>
      <name val="Arial Cyr"/>
      <family val="0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Arial Cyr"/>
      <family val="0"/>
    </font>
    <font>
      <sz val="13"/>
      <name val="Arial Cyr"/>
      <family val="0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9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9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62"/>
      <name val="Times New Roman"/>
      <family val="1"/>
    </font>
    <font>
      <b/>
      <sz val="13"/>
      <color indexed="62"/>
      <name val="Times New Roman"/>
      <family val="1"/>
    </font>
    <font>
      <sz val="13"/>
      <color indexed="62"/>
      <name val="Arial"/>
      <family val="2"/>
    </font>
    <font>
      <b/>
      <sz val="13"/>
      <color indexed="62"/>
      <name val="Arial"/>
      <family val="2"/>
    </font>
    <font>
      <b/>
      <sz val="13"/>
      <color indexed="10"/>
      <name val="Arial"/>
      <family val="2"/>
    </font>
    <font>
      <b/>
      <sz val="13"/>
      <color indexed="9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b/>
      <i/>
      <sz val="14"/>
      <color theme="1"/>
      <name val="Times New Roman"/>
      <family val="1"/>
    </font>
    <font>
      <sz val="13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3" tint="0.39998000860214233"/>
      <name val="Times New Roman"/>
      <family val="1"/>
    </font>
    <font>
      <b/>
      <sz val="13"/>
      <color theme="3" tint="0.39998000860214233"/>
      <name val="Times New Roman"/>
      <family val="1"/>
    </font>
    <font>
      <sz val="13"/>
      <color theme="3" tint="0.39998000860214233"/>
      <name val="Arial"/>
      <family val="2"/>
    </font>
    <font>
      <b/>
      <sz val="13"/>
      <color theme="3" tint="0.39998000860214233"/>
      <name val="Arial"/>
      <family val="2"/>
    </font>
    <font>
      <b/>
      <sz val="13"/>
      <color rgb="FFFF0000"/>
      <name val="Arial"/>
      <family val="2"/>
    </font>
    <font>
      <b/>
      <sz val="13"/>
      <color theme="0"/>
      <name val="Arial"/>
      <family val="2"/>
    </font>
    <font>
      <sz val="10"/>
      <color rgb="FFFF0000"/>
      <name val="Arial Cyr"/>
      <family val="0"/>
    </font>
    <font>
      <b/>
      <sz val="13"/>
      <color theme="4"/>
      <name val="Times New Roman"/>
      <family val="1"/>
    </font>
    <font>
      <sz val="13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34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96" fontId="30" fillId="0" borderId="0" xfId="0" applyNumberFormat="1" applyFont="1" applyFill="1" applyBorder="1" applyAlignment="1" applyProtection="1">
      <alignment vertical="center"/>
      <protection/>
    </xf>
    <xf numFmtId="210" fontId="31" fillId="0" borderId="14" xfId="0" applyNumberFormat="1" applyFont="1" applyFill="1" applyBorder="1" applyAlignment="1" applyProtection="1">
      <alignment horizontal="center" vertical="center"/>
      <protection/>
    </xf>
    <xf numFmtId="210" fontId="31" fillId="0" borderId="15" xfId="0" applyNumberFormat="1" applyFont="1" applyFill="1" applyBorder="1" applyAlignment="1" applyProtection="1">
      <alignment horizontal="center" vertical="center"/>
      <protection/>
    </xf>
    <xf numFmtId="210" fontId="31" fillId="0" borderId="16" xfId="0" applyNumberFormat="1" applyFont="1" applyFill="1" applyBorder="1" applyAlignment="1" applyProtection="1">
      <alignment horizontal="center" vertical="center"/>
      <protection/>
    </xf>
    <xf numFmtId="209" fontId="31" fillId="0" borderId="17" xfId="0" applyNumberFormat="1" applyFont="1" applyFill="1" applyBorder="1" applyAlignment="1" applyProtection="1">
      <alignment horizontal="center" vertical="center" wrapText="1"/>
      <protection/>
    </xf>
    <xf numFmtId="210" fontId="31" fillId="0" borderId="18" xfId="0" applyNumberFormat="1" applyFont="1" applyFill="1" applyBorder="1" applyAlignment="1" applyProtection="1">
      <alignment horizontal="center" vertical="center"/>
      <protection/>
    </xf>
    <xf numFmtId="210" fontId="31" fillId="0" borderId="19" xfId="0" applyNumberFormat="1" applyFont="1" applyFill="1" applyBorder="1" applyAlignment="1" applyProtection="1">
      <alignment horizontal="center" vertical="center"/>
      <protection/>
    </xf>
    <xf numFmtId="49" fontId="31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21" xfId="0" applyNumberFormat="1" applyFont="1" applyFill="1" applyBorder="1" applyAlignment="1" applyProtection="1">
      <alignment horizontal="center" vertical="center"/>
      <protection/>
    </xf>
    <xf numFmtId="0" fontId="31" fillId="0" borderId="22" xfId="0" applyNumberFormat="1" applyFont="1" applyFill="1" applyBorder="1" applyAlignment="1" applyProtection="1">
      <alignment horizontal="center" vertical="center"/>
      <protection/>
    </xf>
    <xf numFmtId="209" fontId="31" fillId="0" borderId="21" xfId="0" applyNumberFormat="1" applyFont="1" applyFill="1" applyBorder="1" applyAlignment="1" applyProtection="1">
      <alignment horizontal="center" vertical="center"/>
      <protection/>
    </xf>
    <xf numFmtId="209" fontId="31" fillId="0" borderId="22" xfId="0" applyNumberFormat="1" applyFont="1" applyFill="1" applyBorder="1" applyAlignment="1" applyProtection="1">
      <alignment horizontal="center" vertical="center"/>
      <protection/>
    </xf>
    <xf numFmtId="209" fontId="31" fillId="0" borderId="23" xfId="0" applyNumberFormat="1" applyFont="1" applyFill="1" applyBorder="1" applyAlignment="1" applyProtection="1">
      <alignment horizontal="center" vertical="center"/>
      <protection/>
    </xf>
    <xf numFmtId="209" fontId="31" fillId="0" borderId="24" xfId="0" applyNumberFormat="1" applyFont="1" applyFill="1" applyBorder="1" applyAlignment="1" applyProtection="1">
      <alignment horizontal="center" vertical="center"/>
      <protection/>
    </xf>
    <xf numFmtId="209" fontId="29" fillId="0" borderId="25" xfId="0" applyNumberFormat="1" applyFont="1" applyFill="1" applyBorder="1" applyAlignment="1" applyProtection="1">
      <alignment horizontal="center" vertical="center"/>
      <protection/>
    </xf>
    <xf numFmtId="209" fontId="29" fillId="0" borderId="26" xfId="0" applyNumberFormat="1" applyFont="1" applyFill="1" applyBorder="1" applyAlignment="1" applyProtection="1">
      <alignment horizontal="center" vertical="center"/>
      <protection/>
    </xf>
    <xf numFmtId="209" fontId="29" fillId="0" borderId="27" xfId="0" applyNumberFormat="1" applyFont="1" applyFill="1" applyBorder="1" applyAlignment="1" applyProtection="1">
      <alignment horizontal="center" vertical="center"/>
      <protection/>
    </xf>
    <xf numFmtId="49" fontId="31" fillId="0" borderId="28" xfId="0" applyNumberFormat="1" applyFont="1" applyFill="1" applyBorder="1" applyAlignment="1" applyProtection="1">
      <alignment horizontal="center" vertical="center"/>
      <protection/>
    </xf>
    <xf numFmtId="49" fontId="31" fillId="0" borderId="29" xfId="0" applyNumberFormat="1" applyFont="1" applyFill="1" applyBorder="1" applyAlignment="1">
      <alignment horizontal="left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196" fontId="33" fillId="0" borderId="32" xfId="0" applyNumberFormat="1" applyFont="1" applyFill="1" applyBorder="1" applyAlignment="1" applyProtection="1">
      <alignment horizontal="center" vertical="center" wrapText="1"/>
      <protection/>
    </xf>
    <xf numFmtId="198" fontId="29" fillId="0" borderId="33" xfId="0" applyNumberFormat="1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>
      <alignment horizontal="center" vertical="center" wrapText="1"/>
    </xf>
    <xf numFmtId="202" fontId="29" fillId="0" borderId="34" xfId="0" applyNumberFormat="1" applyFont="1" applyFill="1" applyBorder="1" applyAlignment="1" applyProtection="1">
      <alignment horizontal="center" vertical="center"/>
      <protection/>
    </xf>
    <xf numFmtId="202" fontId="29" fillId="0" borderId="31" xfId="0" applyNumberFormat="1" applyFont="1" applyFill="1" applyBorder="1" applyAlignment="1" applyProtection="1">
      <alignment horizontal="center" vertical="center"/>
      <protection/>
    </xf>
    <xf numFmtId="202" fontId="29" fillId="0" borderId="32" xfId="0" applyNumberFormat="1" applyFont="1" applyFill="1" applyBorder="1" applyAlignment="1" applyProtection="1">
      <alignment horizontal="center" vertical="center"/>
      <protection/>
    </xf>
    <xf numFmtId="0" fontId="33" fillId="0" borderId="34" xfId="0" applyNumberFormat="1" applyFont="1" applyFill="1" applyBorder="1" applyAlignment="1">
      <alignment horizontal="center" vertical="center" wrapText="1"/>
    </xf>
    <xf numFmtId="0" fontId="33" fillId="0" borderId="31" xfId="0" applyNumberFormat="1" applyFont="1" applyFill="1" applyBorder="1" applyAlignment="1">
      <alignment horizontal="center" vertical="center" wrapText="1"/>
    </xf>
    <xf numFmtId="196" fontId="30" fillId="0" borderId="30" xfId="0" applyNumberFormat="1" applyFont="1" applyFill="1" applyBorder="1" applyAlignment="1" applyProtection="1">
      <alignment vertical="center"/>
      <protection/>
    </xf>
    <xf numFmtId="196" fontId="30" fillId="0" borderId="31" xfId="0" applyNumberFormat="1" applyFont="1" applyFill="1" applyBorder="1" applyAlignment="1" applyProtection="1">
      <alignment vertical="center"/>
      <protection/>
    </xf>
    <xf numFmtId="196" fontId="30" fillId="0" borderId="32" xfId="0" applyNumberFormat="1" applyFont="1" applyFill="1" applyBorder="1" applyAlignment="1" applyProtection="1">
      <alignment vertical="center"/>
      <protection/>
    </xf>
    <xf numFmtId="49" fontId="31" fillId="0" borderId="35" xfId="0" applyNumberFormat="1" applyFont="1" applyFill="1" applyBorder="1" applyAlignment="1" applyProtection="1">
      <alignment horizontal="center" vertical="center"/>
      <protection/>
    </xf>
    <xf numFmtId="49" fontId="31" fillId="0" borderId="36" xfId="0" applyNumberFormat="1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196" fontId="33" fillId="0" borderId="38" xfId="0" applyNumberFormat="1" applyFont="1" applyFill="1" applyBorder="1" applyAlignment="1" applyProtection="1">
      <alignment horizontal="center" vertical="center" wrapText="1"/>
      <protection/>
    </xf>
    <xf numFmtId="198" fontId="31" fillId="0" borderId="39" xfId="0" applyNumberFormat="1" applyFont="1" applyFill="1" applyBorder="1" applyAlignment="1" applyProtection="1">
      <alignment horizontal="center" vertical="center"/>
      <protection/>
    </xf>
    <xf numFmtId="0" fontId="31" fillId="0" borderId="37" xfId="0" applyFont="1" applyFill="1" applyBorder="1" applyAlignment="1">
      <alignment horizontal="center" vertical="center" wrapText="1"/>
    </xf>
    <xf numFmtId="202" fontId="29" fillId="0" borderId="40" xfId="0" applyNumberFormat="1" applyFont="1" applyFill="1" applyBorder="1" applyAlignment="1" applyProtection="1">
      <alignment horizontal="center" vertical="center"/>
      <protection/>
    </xf>
    <xf numFmtId="202" fontId="29" fillId="0" borderId="13" xfId="0" applyNumberFormat="1" applyFont="1" applyFill="1" applyBorder="1" applyAlignment="1" applyProtection="1">
      <alignment horizontal="center" vertical="center"/>
      <protection/>
    </xf>
    <xf numFmtId="202" fontId="29" fillId="0" borderId="38" xfId="0" applyNumberFormat="1" applyFont="1" applyFill="1" applyBorder="1" applyAlignment="1" applyProtection="1">
      <alignment horizontal="center" vertical="center"/>
      <protection/>
    </xf>
    <xf numFmtId="0" fontId="33" fillId="0" borderId="40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196" fontId="30" fillId="0" borderId="37" xfId="0" applyNumberFormat="1" applyFont="1" applyFill="1" applyBorder="1" applyAlignment="1" applyProtection="1">
      <alignment vertical="center"/>
      <protection/>
    </xf>
    <xf numFmtId="196" fontId="30" fillId="0" borderId="13" xfId="0" applyNumberFormat="1" applyFont="1" applyFill="1" applyBorder="1" applyAlignment="1" applyProtection="1">
      <alignment vertical="center"/>
      <protection/>
    </xf>
    <xf numFmtId="196" fontId="30" fillId="0" borderId="38" xfId="0" applyNumberFormat="1" applyFont="1" applyFill="1" applyBorder="1" applyAlignment="1" applyProtection="1">
      <alignment vertical="center"/>
      <protection/>
    </xf>
    <xf numFmtId="49" fontId="31" fillId="0" borderId="41" xfId="0" applyNumberFormat="1" applyFont="1" applyFill="1" applyBorder="1" applyAlignment="1" applyProtection="1">
      <alignment horizontal="center" vertical="center"/>
      <protection/>
    </xf>
    <xf numFmtId="49" fontId="29" fillId="0" borderId="36" xfId="0" applyNumberFormat="1" applyFont="1" applyFill="1" applyBorder="1" applyAlignment="1">
      <alignment horizontal="left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196" fontId="33" fillId="0" borderId="12" xfId="0" applyNumberFormat="1" applyFont="1" applyFill="1" applyBorder="1" applyAlignment="1" applyProtection="1">
      <alignment horizontal="center" vertical="center" wrapText="1"/>
      <protection/>
    </xf>
    <xf numFmtId="198" fontId="29" fillId="0" borderId="43" xfId="0" applyNumberFormat="1" applyFont="1" applyFill="1" applyBorder="1" applyAlignment="1" applyProtection="1">
      <alignment horizontal="center" vertical="center"/>
      <protection/>
    </xf>
    <xf numFmtId="0" fontId="29" fillId="0" borderId="37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196" fontId="31" fillId="0" borderId="44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>
      <alignment horizontal="left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96" fontId="33" fillId="0" borderId="46" xfId="0" applyNumberFormat="1" applyFont="1" applyFill="1" applyBorder="1" applyAlignment="1" applyProtection="1">
      <alignment horizontal="center" vertical="center" wrapText="1"/>
      <protection/>
    </xf>
    <xf numFmtId="198" fontId="29" fillId="0" borderId="47" xfId="0" applyNumberFormat="1" applyFont="1" applyFill="1" applyBorder="1" applyAlignment="1" applyProtection="1">
      <alignment horizontal="center" vertical="center"/>
      <protection/>
    </xf>
    <xf numFmtId="0" fontId="31" fillId="0" borderId="45" xfId="0" applyFont="1" applyFill="1" applyBorder="1" applyAlignment="1">
      <alignment horizontal="center" vertical="center" wrapText="1"/>
    </xf>
    <xf numFmtId="202" fontId="29" fillId="0" borderId="48" xfId="0" applyNumberFormat="1" applyFont="1" applyFill="1" applyBorder="1" applyAlignment="1" applyProtection="1">
      <alignment horizontal="center" vertical="center"/>
      <protection/>
    </xf>
    <xf numFmtId="202" fontId="29" fillId="0" borderId="10" xfId="0" applyNumberFormat="1" applyFont="1" applyFill="1" applyBorder="1" applyAlignment="1" applyProtection="1">
      <alignment horizontal="center" vertical="center"/>
      <protection/>
    </xf>
    <xf numFmtId="202" fontId="29" fillId="0" borderId="46" xfId="0" applyNumberFormat="1" applyFont="1" applyFill="1" applyBorder="1" applyAlignment="1" applyProtection="1">
      <alignment horizontal="center" vertical="center"/>
      <protection/>
    </xf>
    <xf numFmtId="0" fontId="33" fillId="0" borderId="49" xfId="0" applyNumberFormat="1" applyFont="1" applyFill="1" applyBorder="1" applyAlignment="1">
      <alignment horizontal="center" vertical="center" wrapText="1"/>
    </xf>
    <xf numFmtId="196" fontId="30" fillId="0" borderId="45" xfId="0" applyNumberFormat="1" applyFont="1" applyFill="1" applyBorder="1" applyAlignment="1" applyProtection="1">
      <alignment vertical="center"/>
      <protection/>
    </xf>
    <xf numFmtId="196" fontId="31" fillId="0" borderId="10" xfId="0" applyNumberFormat="1" applyFont="1" applyFill="1" applyBorder="1" applyAlignment="1" applyProtection="1">
      <alignment horizontal="center" vertical="center"/>
      <protection/>
    </xf>
    <xf numFmtId="196" fontId="31" fillId="0" borderId="46" xfId="0" applyNumberFormat="1" applyFont="1" applyFill="1" applyBorder="1" applyAlignment="1" applyProtection="1">
      <alignment horizontal="center" vertical="center"/>
      <protection/>
    </xf>
    <xf numFmtId="49" fontId="31" fillId="0" borderId="50" xfId="0" applyNumberFormat="1" applyFont="1" applyFill="1" applyBorder="1" applyAlignment="1" applyProtection="1">
      <alignment horizontal="center" vertical="center"/>
      <protection/>
    </xf>
    <xf numFmtId="49" fontId="31" fillId="0" borderId="26" xfId="0" applyNumberFormat="1" applyFont="1" applyBorder="1" applyAlignment="1">
      <alignment horizontal="left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197" fontId="34" fillId="0" borderId="53" xfId="0" applyNumberFormat="1" applyFont="1" applyFill="1" applyBorder="1" applyAlignment="1" applyProtection="1">
      <alignment horizontal="center" vertical="center"/>
      <protection/>
    </xf>
    <xf numFmtId="0" fontId="31" fillId="0" borderId="54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1" fontId="34" fillId="0" borderId="51" xfId="0" applyNumberFormat="1" applyFont="1" applyFill="1" applyBorder="1" applyAlignment="1">
      <alignment horizontal="center" vertical="center" wrapText="1"/>
    </xf>
    <xf numFmtId="0" fontId="34" fillId="0" borderId="52" xfId="0" applyNumberFormat="1" applyFont="1" applyFill="1" applyBorder="1" applyAlignment="1">
      <alignment horizontal="center" vertical="center" wrapText="1"/>
    </xf>
    <xf numFmtId="196" fontId="30" fillId="0" borderId="53" xfId="0" applyNumberFormat="1" applyFont="1" applyFill="1" applyBorder="1" applyAlignment="1" applyProtection="1">
      <alignment vertical="center"/>
      <protection/>
    </xf>
    <xf numFmtId="196" fontId="30" fillId="0" borderId="51" xfId="0" applyNumberFormat="1" applyFont="1" applyFill="1" applyBorder="1" applyAlignment="1" applyProtection="1">
      <alignment vertical="center"/>
      <protection/>
    </xf>
    <xf numFmtId="196" fontId="30" fillId="0" borderId="52" xfId="0" applyNumberFormat="1" applyFont="1" applyFill="1" applyBorder="1" applyAlignment="1" applyProtection="1">
      <alignment vertical="center"/>
      <protection/>
    </xf>
    <xf numFmtId="0" fontId="31" fillId="0" borderId="29" xfId="0" applyFont="1" applyFill="1" applyBorder="1" applyAlignment="1">
      <alignment horizontal="left" vertical="center" wrapText="1"/>
    </xf>
    <xf numFmtId="49" fontId="33" fillId="0" borderId="31" xfId="0" applyNumberFormat="1" applyFont="1" applyFill="1" applyBorder="1" applyAlignment="1">
      <alignment horizontal="center" vertical="center" wrapText="1"/>
    </xf>
    <xf numFmtId="196" fontId="33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 wrapText="1"/>
    </xf>
    <xf numFmtId="0" fontId="34" fillId="0" borderId="31" xfId="0" applyNumberFormat="1" applyFont="1" applyFill="1" applyBorder="1" applyAlignment="1">
      <alignment horizontal="center" vertical="center" wrapText="1"/>
    </xf>
    <xf numFmtId="49" fontId="31" fillId="0" borderId="58" xfId="0" applyNumberFormat="1" applyFont="1" applyFill="1" applyBorder="1" applyAlignment="1" applyProtection="1">
      <alignment horizontal="center" vertical="center"/>
      <protection/>
    </xf>
    <xf numFmtId="49" fontId="31" fillId="0" borderId="36" xfId="0" applyNumberFormat="1" applyFont="1" applyFill="1" applyBorder="1" applyAlignment="1">
      <alignment horizontal="left" vertical="center" wrapText="1"/>
    </xf>
    <xf numFmtId="0" fontId="33" fillId="0" borderId="37" xfId="0" applyNumberFormat="1" applyFont="1" applyFill="1" applyBorder="1" applyAlignment="1">
      <alignment horizontal="center" vertical="center" wrapText="1"/>
    </xf>
    <xf numFmtId="0" fontId="33" fillId="0" borderId="38" xfId="0" applyNumberFormat="1" applyFont="1" applyFill="1" applyBorder="1" applyAlignment="1">
      <alignment horizontal="center" vertical="center" wrapText="1"/>
    </xf>
    <xf numFmtId="198" fontId="31" fillId="0" borderId="35" xfId="0" applyNumberFormat="1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38" xfId="0" applyNumberFormat="1" applyFont="1" applyFill="1" applyBorder="1" applyAlignment="1">
      <alignment horizontal="center" vertical="center" wrapText="1"/>
    </xf>
    <xf numFmtId="0" fontId="34" fillId="0" borderId="37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49" fontId="31" fillId="0" borderId="59" xfId="0" applyNumberFormat="1" applyFont="1" applyFill="1" applyBorder="1" applyAlignment="1" applyProtection="1">
      <alignment horizontal="center" vertical="center"/>
      <protection/>
    </xf>
    <xf numFmtId="49" fontId="29" fillId="0" borderId="60" xfId="0" applyNumberFormat="1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center" vertical="center" wrapText="1"/>
    </xf>
    <xf numFmtId="196" fontId="101" fillId="0" borderId="10" xfId="0" applyNumberFormat="1" applyFont="1" applyFill="1" applyBorder="1" applyAlignment="1" applyProtection="1">
      <alignment horizontal="center" vertical="center"/>
      <protection/>
    </xf>
    <xf numFmtId="196" fontId="33" fillId="0" borderId="10" xfId="0" applyNumberFormat="1" applyFont="1" applyFill="1" applyBorder="1" applyAlignment="1" applyProtection="1">
      <alignment vertical="center"/>
      <protection/>
    </xf>
    <xf numFmtId="196" fontId="33" fillId="0" borderId="46" xfId="0" applyNumberFormat="1" applyFont="1" applyFill="1" applyBorder="1" applyAlignment="1" applyProtection="1">
      <alignment vertical="center"/>
      <protection/>
    </xf>
    <xf numFmtId="198" fontId="29" fillId="0" borderId="59" xfId="0" applyNumberFormat="1" applyFont="1" applyFill="1" applyBorder="1" applyAlignment="1" applyProtection="1">
      <alignment horizontal="center" vertical="center"/>
      <protection/>
    </xf>
    <xf numFmtId="0" fontId="29" fillId="0" borderId="45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196" fontId="29" fillId="0" borderId="10" xfId="0" applyNumberFormat="1" applyFont="1" applyFill="1" applyBorder="1" applyAlignment="1" applyProtection="1">
      <alignment horizontal="center" vertical="center"/>
      <protection/>
    </xf>
    <xf numFmtId="196" fontId="29" fillId="0" borderId="46" xfId="0" applyNumberFormat="1" applyFont="1" applyFill="1" applyBorder="1" applyAlignment="1" applyProtection="1">
      <alignment horizontal="center" vertical="center"/>
      <protection/>
    </xf>
    <xf numFmtId="203" fontId="34" fillId="0" borderId="45" xfId="0" applyNumberFormat="1" applyFont="1" applyFill="1" applyBorder="1" applyAlignment="1" applyProtection="1">
      <alignment horizontal="center" vertical="center"/>
      <protection/>
    </xf>
    <xf numFmtId="197" fontId="34" fillId="0" borderId="10" xfId="0" applyNumberFormat="1" applyFont="1" applyFill="1" applyBorder="1" applyAlignment="1" applyProtection="1">
      <alignment horizontal="center" vertical="center"/>
      <protection/>
    </xf>
    <xf numFmtId="196" fontId="30" fillId="0" borderId="46" xfId="0" applyNumberFormat="1" applyFont="1" applyFill="1" applyBorder="1" applyAlignment="1" applyProtection="1">
      <alignment vertical="center"/>
      <protection/>
    </xf>
    <xf numFmtId="196" fontId="30" fillId="0" borderId="10" xfId="0" applyNumberFormat="1" applyFont="1" applyFill="1" applyBorder="1" applyAlignment="1" applyProtection="1">
      <alignment vertical="center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33" fillId="0" borderId="6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197" fontId="34" fillId="0" borderId="62" xfId="0" applyNumberFormat="1" applyFont="1" applyFill="1" applyBorder="1" applyAlignment="1" applyProtection="1">
      <alignment horizontal="center" vertical="center"/>
      <protection/>
    </xf>
    <xf numFmtId="0" fontId="31" fillId="0" borderId="61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1" fontId="34" fillId="0" borderId="61" xfId="0" applyNumberFormat="1" applyFont="1" applyFill="1" applyBorder="1" applyAlignment="1">
      <alignment horizontal="center" vertical="center" wrapText="1"/>
    </xf>
    <xf numFmtId="197" fontId="34" fillId="0" borderId="23" xfId="0" applyNumberFormat="1" applyFont="1" applyFill="1" applyBorder="1" applyAlignment="1" applyProtection="1">
      <alignment horizontal="center" vertical="center"/>
      <protection/>
    </xf>
    <xf numFmtId="196" fontId="30" fillId="0" borderId="62" xfId="0" applyNumberFormat="1" applyFont="1" applyFill="1" applyBorder="1" applyAlignment="1" applyProtection="1">
      <alignment vertical="center"/>
      <protection/>
    </xf>
    <xf numFmtId="196" fontId="30" fillId="0" borderId="61" xfId="0" applyNumberFormat="1" applyFont="1" applyFill="1" applyBorder="1" applyAlignment="1" applyProtection="1">
      <alignment vertical="center"/>
      <protection/>
    </xf>
    <xf numFmtId="196" fontId="30" fillId="0" borderId="23" xfId="0" applyNumberFormat="1" applyFont="1" applyFill="1" applyBorder="1" applyAlignment="1" applyProtection="1">
      <alignment vertical="center"/>
      <protection/>
    </xf>
    <xf numFmtId="0" fontId="34" fillId="0" borderId="30" xfId="0" applyFont="1" applyFill="1" applyBorder="1" applyAlignment="1">
      <alignment vertical="center" wrapText="1"/>
    </xf>
    <xf numFmtId="197" fontId="36" fillId="0" borderId="32" xfId="0" applyNumberFormat="1" applyFont="1" applyFill="1" applyBorder="1" applyAlignment="1" applyProtection="1">
      <alignment horizontal="center" vertical="center"/>
      <protection/>
    </xf>
    <xf numFmtId="0" fontId="34" fillId="0" borderId="64" xfId="0" applyFont="1" applyFill="1" applyBorder="1" applyAlignment="1">
      <alignment vertical="center" wrapText="1"/>
    </xf>
    <xf numFmtId="0" fontId="33" fillId="0" borderId="49" xfId="0" applyFont="1" applyFill="1" applyBorder="1" applyAlignment="1">
      <alignment horizontal="center" vertical="center" wrapText="1"/>
    </xf>
    <xf numFmtId="197" fontId="36" fillId="0" borderId="44" xfId="0" applyNumberFormat="1" applyFont="1" applyFill="1" applyBorder="1" applyAlignment="1" applyProtection="1">
      <alignment horizontal="center" vertical="center"/>
      <protection/>
    </xf>
    <xf numFmtId="198" fontId="31" fillId="0" borderId="41" xfId="0" applyNumberFormat="1" applyFont="1" applyFill="1" applyBorder="1" applyAlignment="1" applyProtection="1">
      <alignment horizontal="center" vertical="center"/>
      <protection/>
    </xf>
    <xf numFmtId="0" fontId="29" fillId="0" borderId="65" xfId="0" applyFont="1" applyFill="1" applyBorder="1" applyAlignment="1">
      <alignment horizontal="center" vertical="center" wrapText="1"/>
    </xf>
    <xf numFmtId="202" fontId="29" fillId="0" borderId="49" xfId="0" applyNumberFormat="1" applyFont="1" applyFill="1" applyBorder="1" applyAlignment="1" applyProtection="1">
      <alignment horizontal="center" vertical="center"/>
      <protection/>
    </xf>
    <xf numFmtId="0" fontId="34" fillId="0" borderId="64" xfId="0" applyNumberFormat="1" applyFont="1" applyFill="1" applyBorder="1" applyAlignment="1">
      <alignment horizontal="center" vertical="center" wrapText="1"/>
    </xf>
    <xf numFmtId="0" fontId="34" fillId="0" borderId="49" xfId="0" applyNumberFormat="1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197" fontId="34" fillId="0" borderId="10" xfId="0" applyNumberFormat="1" applyFont="1" applyFill="1" applyBorder="1" applyAlignment="1" applyProtection="1">
      <alignment horizontal="center" vertical="center"/>
      <protection/>
    </xf>
    <xf numFmtId="201" fontId="34" fillId="0" borderId="46" xfId="0" applyNumberFormat="1" applyFont="1" applyFill="1" applyBorder="1" applyAlignment="1" applyProtection="1">
      <alignment horizontal="center" vertical="center"/>
      <protection/>
    </xf>
    <xf numFmtId="201" fontId="29" fillId="0" borderId="59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49" fontId="31" fillId="0" borderId="67" xfId="0" applyNumberFormat="1" applyFont="1" applyFill="1" applyBorder="1" applyAlignment="1">
      <alignment horizontal="center" vertical="center" wrapText="1"/>
    </xf>
    <xf numFmtId="209" fontId="31" fillId="0" borderId="68" xfId="0" applyNumberFormat="1" applyFont="1" applyFill="1" applyBorder="1" applyAlignment="1" applyProtection="1">
      <alignment horizontal="center" vertical="center" wrapText="1"/>
      <protection/>
    </xf>
    <xf numFmtId="198" fontId="34" fillId="0" borderId="50" xfId="0" applyNumberFormat="1" applyFont="1" applyFill="1" applyBorder="1" applyAlignment="1" applyProtection="1">
      <alignment horizontal="center" vertical="center" wrapText="1"/>
      <protection/>
    </xf>
    <xf numFmtId="0" fontId="30" fillId="0" borderId="51" xfId="0" applyNumberFormat="1" applyFont="1" applyFill="1" applyBorder="1" applyAlignment="1" applyProtection="1">
      <alignment vertical="center"/>
      <protection/>
    </xf>
    <xf numFmtId="0" fontId="31" fillId="0" borderId="69" xfId="0" applyFont="1" applyFill="1" applyBorder="1" applyAlignment="1">
      <alignment horizontal="center" vertical="center" wrapText="1"/>
    </xf>
    <xf numFmtId="49" fontId="31" fillId="0" borderId="69" xfId="0" applyNumberFormat="1" applyFont="1" applyFill="1" applyBorder="1" applyAlignment="1">
      <alignment horizontal="center" vertical="center" wrapText="1"/>
    </xf>
    <xf numFmtId="209" fontId="31" fillId="0" borderId="70" xfId="0" applyNumberFormat="1" applyFont="1" applyFill="1" applyBorder="1" applyAlignment="1" applyProtection="1">
      <alignment horizontal="center" vertical="center" wrapText="1"/>
      <protection/>
    </xf>
    <xf numFmtId="198" fontId="34" fillId="0" borderId="71" xfId="0" applyNumberFormat="1" applyFont="1" applyFill="1" applyBorder="1" applyAlignment="1" applyProtection="1">
      <alignment horizontal="center" vertical="center" wrapText="1"/>
      <protection/>
    </xf>
    <xf numFmtId="198" fontId="34" fillId="0" borderId="69" xfId="0" applyNumberFormat="1" applyFont="1" applyFill="1" applyBorder="1" applyAlignment="1" applyProtection="1">
      <alignment horizontal="center" vertical="center" wrapText="1"/>
      <protection/>
    </xf>
    <xf numFmtId="198" fontId="34" fillId="0" borderId="72" xfId="0" applyNumberFormat="1" applyFont="1" applyFill="1" applyBorder="1" applyAlignment="1" applyProtection="1">
      <alignment horizontal="center" vertical="center" wrapText="1"/>
      <protection/>
    </xf>
    <xf numFmtId="49" fontId="33" fillId="0" borderId="43" xfId="0" applyNumberFormat="1" applyFont="1" applyFill="1" applyBorder="1" applyAlignment="1">
      <alignment horizontal="center" vertical="center"/>
    </xf>
    <xf numFmtId="197" fontId="33" fillId="0" borderId="35" xfId="0" applyNumberFormat="1" applyFont="1" applyFill="1" applyBorder="1" applyAlignment="1" applyProtection="1">
      <alignment horizontal="left" vertical="center"/>
      <protection/>
    </xf>
    <xf numFmtId="0" fontId="33" fillId="0" borderId="73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97" fontId="34" fillId="0" borderId="74" xfId="0" applyNumberFormat="1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38" xfId="0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/>
    </xf>
    <xf numFmtId="0" fontId="33" fillId="0" borderId="40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49" fontId="33" fillId="0" borderId="75" xfId="0" applyNumberFormat="1" applyFont="1" applyFill="1" applyBorder="1" applyAlignment="1">
      <alignment horizontal="center" vertical="center"/>
    </xf>
    <xf numFmtId="197" fontId="34" fillId="0" borderId="59" xfId="0" applyNumberFormat="1" applyFont="1" applyFill="1" applyBorder="1" applyAlignment="1" applyProtection="1">
      <alignment horizontal="left" vertical="center"/>
      <protection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197" fontId="34" fillId="0" borderId="76" xfId="0" applyNumberFormat="1" applyFont="1" applyFill="1" applyBorder="1" applyAlignment="1" applyProtection="1">
      <alignment horizontal="center" vertical="center"/>
      <protection/>
    </xf>
    <xf numFmtId="197" fontId="34" fillId="0" borderId="46" xfId="0" applyNumberFormat="1" applyFont="1" applyFill="1" applyBorder="1" applyAlignment="1" applyProtection="1">
      <alignment horizontal="center" vertical="center"/>
      <protection/>
    </xf>
    <xf numFmtId="1" fontId="34" fillId="0" borderId="48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" fontId="34" fillId="0" borderId="46" xfId="0" applyNumberFormat="1" applyFont="1" applyFill="1" applyBorder="1" applyAlignment="1" applyProtection="1">
      <alignment horizontal="center" vertical="center"/>
      <protection/>
    </xf>
    <xf numFmtId="1" fontId="34" fillId="0" borderId="48" xfId="0" applyNumberFormat="1" applyFont="1" applyFill="1" applyBorder="1" applyAlignment="1" applyProtection="1">
      <alignment horizontal="center" vertical="center"/>
      <protection/>
    </xf>
    <xf numFmtId="1" fontId="31" fillId="0" borderId="10" xfId="0" applyNumberFormat="1" applyFont="1" applyFill="1" applyBorder="1" applyAlignment="1">
      <alignment horizontal="center" vertical="center" wrapText="1"/>
    </xf>
    <xf numFmtId="1" fontId="31" fillId="0" borderId="46" xfId="0" applyNumberFormat="1" applyFont="1" applyFill="1" applyBorder="1" applyAlignment="1">
      <alignment horizontal="center" vertical="center" wrapText="1"/>
    </xf>
    <xf numFmtId="49" fontId="33" fillId="0" borderId="33" xfId="0" applyNumberFormat="1" applyFont="1" applyFill="1" applyBorder="1" applyAlignment="1">
      <alignment horizontal="center" vertical="center" wrapText="1"/>
    </xf>
    <xf numFmtId="49" fontId="34" fillId="0" borderId="28" xfId="0" applyNumberFormat="1" applyFont="1" applyFill="1" applyBorder="1" applyAlignment="1">
      <alignment vertical="center" wrapText="1"/>
    </xf>
    <xf numFmtId="1" fontId="33" fillId="0" borderId="34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49" fontId="33" fillId="0" borderId="77" xfId="0" applyNumberFormat="1" applyFont="1" applyFill="1" applyBorder="1" applyAlignment="1">
      <alignment horizontal="center" vertical="center"/>
    </xf>
    <xf numFmtId="1" fontId="34" fillId="33" borderId="11" xfId="0" applyNumberFormat="1" applyFont="1" applyFill="1" applyBorder="1" applyAlignment="1" applyProtection="1">
      <alignment horizontal="center" vertical="center"/>
      <protection/>
    </xf>
    <xf numFmtId="1" fontId="34" fillId="33" borderId="12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1" fillId="0" borderId="31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horizontal="center" vertical="center" wrapText="1"/>
    </xf>
    <xf numFmtId="49" fontId="33" fillId="0" borderId="39" xfId="0" applyNumberFormat="1" applyFont="1" applyFill="1" applyBorder="1" applyAlignment="1" applyProtection="1">
      <alignment horizontal="center" vertical="center"/>
      <protection/>
    </xf>
    <xf numFmtId="49" fontId="33" fillId="0" borderId="35" xfId="0" applyNumberFormat="1" applyFont="1" applyFill="1" applyBorder="1" applyAlignment="1">
      <alignment horizontal="left" vertical="center" wrapText="1"/>
    </xf>
    <xf numFmtId="197" fontId="33" fillId="0" borderId="40" xfId="0" applyNumberFormat="1" applyFont="1" applyFill="1" applyBorder="1" applyAlignment="1" applyProtection="1">
      <alignment horizontal="center" vertical="center"/>
      <protection/>
    </xf>
    <xf numFmtId="197" fontId="33" fillId="0" borderId="13" xfId="0" applyNumberFormat="1" applyFont="1" applyFill="1" applyBorder="1" applyAlignment="1" applyProtection="1">
      <alignment horizontal="center" vertical="center"/>
      <protection/>
    </xf>
    <xf numFmtId="197" fontId="33" fillId="0" borderId="78" xfId="0" applyNumberFormat="1" applyFont="1" applyFill="1" applyBorder="1" applyAlignment="1" applyProtection="1">
      <alignment horizontal="center" vertical="center"/>
      <protection/>
    </xf>
    <xf numFmtId="197" fontId="34" fillId="0" borderId="13" xfId="0" applyNumberFormat="1" applyFont="1" applyFill="1" applyBorder="1" applyAlignment="1" applyProtection="1">
      <alignment horizontal="center" vertical="center"/>
      <protection/>
    </xf>
    <xf numFmtId="197" fontId="34" fillId="0" borderId="38" xfId="0" applyNumberFormat="1" applyFont="1" applyFill="1" applyBorder="1" applyAlignment="1" applyProtection="1">
      <alignment horizontal="center" vertical="center"/>
      <protection/>
    </xf>
    <xf numFmtId="1" fontId="34" fillId="0" borderId="40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1" fontId="35" fillId="0" borderId="38" xfId="0" applyNumberFormat="1" applyFont="1" applyFill="1" applyBorder="1" applyAlignment="1" applyProtection="1">
      <alignment horizontal="center" vertical="center"/>
      <protection/>
    </xf>
    <xf numFmtId="1" fontId="34" fillId="0" borderId="40" xfId="0" applyNumberFormat="1" applyFont="1" applyFill="1" applyBorder="1" applyAlignment="1" applyProtection="1">
      <alignment horizontal="center" vertical="center"/>
      <protection/>
    </xf>
    <xf numFmtId="1" fontId="31" fillId="0" borderId="13" xfId="0" applyNumberFormat="1" applyFont="1" applyFill="1" applyBorder="1" applyAlignment="1">
      <alignment horizontal="center" vertical="center" wrapText="1"/>
    </xf>
    <xf numFmtId="1" fontId="31" fillId="0" borderId="38" xfId="0" applyNumberFormat="1" applyFont="1" applyFill="1" applyBorder="1" applyAlignment="1">
      <alignment horizontal="center" vertical="center" wrapText="1"/>
    </xf>
    <xf numFmtId="49" fontId="33" fillId="0" borderId="47" xfId="0" applyNumberFormat="1" applyFont="1" applyFill="1" applyBorder="1" applyAlignment="1" applyProtection="1">
      <alignment horizontal="center" vertical="center"/>
      <protection/>
    </xf>
    <xf numFmtId="197" fontId="33" fillId="0" borderId="48" xfId="0" applyNumberFormat="1" applyFont="1" applyFill="1" applyBorder="1" applyAlignment="1" applyProtection="1">
      <alignment horizontal="center" vertical="center"/>
      <protection/>
    </xf>
    <xf numFmtId="197" fontId="33" fillId="0" borderId="10" xfId="0" applyNumberFormat="1" applyFont="1" applyFill="1" applyBorder="1" applyAlignment="1" applyProtection="1">
      <alignment horizontal="center" vertical="center"/>
      <protection/>
    </xf>
    <xf numFmtId="197" fontId="33" fillId="0" borderId="79" xfId="0" applyNumberFormat="1" applyFont="1" applyFill="1" applyBorder="1" applyAlignment="1" applyProtection="1">
      <alignment horizontal="center" vertical="center"/>
      <protection/>
    </xf>
    <xf numFmtId="197" fontId="34" fillId="0" borderId="49" xfId="0" applyNumberFormat="1" applyFont="1" applyFill="1" applyBorder="1" applyAlignment="1" applyProtection="1">
      <alignment horizontal="center" vertical="center"/>
      <protection/>
    </xf>
    <xf numFmtId="197" fontId="34" fillId="0" borderId="44" xfId="0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Fill="1" applyBorder="1" applyAlignment="1">
      <alignment horizontal="left" vertical="center" wrapText="1"/>
    </xf>
    <xf numFmtId="0" fontId="33" fillId="0" borderId="34" xfId="0" applyFont="1" applyFill="1" applyBorder="1" applyAlignment="1">
      <alignment horizontal="center" vertical="center" wrapText="1"/>
    </xf>
    <xf numFmtId="196" fontId="33" fillId="0" borderId="31" xfId="0" applyNumberFormat="1" applyFont="1" applyFill="1" applyBorder="1" applyAlignment="1" applyProtection="1">
      <alignment horizontal="center" vertical="center"/>
      <protection/>
    </xf>
    <xf numFmtId="196" fontId="33" fillId="0" borderId="31" xfId="0" applyNumberFormat="1" applyFont="1" applyFill="1" applyBorder="1" applyAlignment="1" applyProtection="1">
      <alignment vertical="center"/>
      <protection/>
    </xf>
    <xf numFmtId="196" fontId="33" fillId="0" borderId="77" xfId="0" applyNumberFormat="1" applyFont="1" applyFill="1" applyBorder="1" applyAlignment="1" applyProtection="1">
      <alignment vertical="center"/>
      <protection/>
    </xf>
    <xf numFmtId="197" fontId="34" fillId="0" borderId="52" xfId="0" applyNumberFormat="1" applyFont="1" applyFill="1" applyBorder="1" applyAlignment="1" applyProtection="1">
      <alignment horizontal="center" vertical="center"/>
      <protection/>
    </xf>
    <xf numFmtId="0" fontId="38" fillId="0" borderId="31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38" fillId="0" borderId="34" xfId="0" applyFont="1" applyFill="1" applyBorder="1" applyAlignment="1">
      <alignment/>
    </xf>
    <xf numFmtId="0" fontId="39" fillId="0" borderId="31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197" fontId="34" fillId="0" borderId="28" xfId="0" applyNumberFormat="1" applyFont="1" applyFill="1" applyBorder="1" applyAlignment="1" applyProtection="1">
      <alignment horizontal="left" vertical="center"/>
      <protection/>
    </xf>
    <xf numFmtId="197" fontId="33" fillId="0" borderId="34" xfId="0" applyNumberFormat="1" applyFont="1" applyFill="1" applyBorder="1" applyAlignment="1" applyProtection="1">
      <alignment horizontal="center" vertical="center"/>
      <protection/>
    </xf>
    <xf numFmtId="197" fontId="33" fillId="0" borderId="31" xfId="0" applyNumberFormat="1" applyFont="1" applyFill="1" applyBorder="1" applyAlignment="1" applyProtection="1">
      <alignment horizontal="center" vertical="center"/>
      <protection/>
    </xf>
    <xf numFmtId="197" fontId="34" fillId="0" borderId="31" xfId="0" applyNumberFormat="1" applyFont="1" applyFill="1" applyBorder="1" applyAlignment="1" applyProtection="1">
      <alignment horizontal="center" vertical="center"/>
      <protection/>
    </xf>
    <xf numFmtId="197" fontId="34" fillId="0" borderId="77" xfId="0" applyNumberFormat="1" applyFont="1" applyFill="1" applyBorder="1" applyAlignment="1" applyProtection="1">
      <alignment horizontal="center" vertical="center"/>
      <protection/>
    </xf>
    <xf numFmtId="1" fontId="34" fillId="0" borderId="30" xfId="0" applyNumberFormat="1" applyFont="1" applyFill="1" applyBorder="1" applyAlignment="1" applyProtection="1">
      <alignment horizontal="center" vertical="center"/>
      <protection/>
    </xf>
    <xf numFmtId="1" fontId="34" fillId="0" borderId="31" xfId="0" applyNumberFormat="1" applyFont="1" applyFill="1" applyBorder="1" applyAlignment="1" applyProtection="1">
      <alignment horizontal="center" vertical="center"/>
      <protection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197" fontId="34" fillId="0" borderId="78" xfId="0" applyNumberFormat="1" applyFont="1" applyFill="1" applyBorder="1" applyAlignment="1" applyProtection="1">
      <alignment horizontal="center" vertical="center"/>
      <protection/>
    </xf>
    <xf numFmtId="197" fontId="34" fillId="0" borderId="13" xfId="0" applyNumberFormat="1" applyFont="1" applyFill="1" applyBorder="1" applyAlignment="1" applyProtection="1">
      <alignment horizontal="center" vertical="center"/>
      <protection/>
    </xf>
    <xf numFmtId="197" fontId="34" fillId="0" borderId="38" xfId="0" applyNumberFormat="1" applyFont="1" applyFill="1" applyBorder="1" applyAlignment="1" applyProtection="1">
      <alignment horizontal="center" vertical="center"/>
      <protection/>
    </xf>
    <xf numFmtId="0" fontId="38" fillId="0" borderId="38" xfId="0" applyFont="1" applyFill="1" applyBorder="1" applyAlignment="1">
      <alignment horizontal="center"/>
    </xf>
    <xf numFmtId="0" fontId="38" fillId="0" borderId="40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38" xfId="0" applyFont="1" applyFill="1" applyBorder="1" applyAlignment="1">
      <alignment/>
    </xf>
    <xf numFmtId="197" fontId="34" fillId="0" borderId="59" xfId="0" applyNumberFormat="1" applyFont="1" applyFill="1" applyBorder="1" applyAlignment="1" applyProtection="1">
      <alignment horizontal="left" vertical="center"/>
      <protection/>
    </xf>
    <xf numFmtId="197" fontId="34" fillId="0" borderId="79" xfId="0" applyNumberFormat="1" applyFont="1" applyFill="1" applyBorder="1" applyAlignment="1" applyProtection="1">
      <alignment horizontal="center" vertical="center"/>
      <protection/>
    </xf>
    <xf numFmtId="197" fontId="34" fillId="0" borderId="49" xfId="0" applyNumberFormat="1" applyFont="1" applyFill="1" applyBorder="1" applyAlignment="1" applyProtection="1">
      <alignment horizontal="center" vertical="center"/>
      <protection/>
    </xf>
    <xf numFmtId="197" fontId="34" fillId="0" borderId="44" xfId="0" applyNumberFormat="1" applyFont="1" applyFill="1" applyBorder="1" applyAlignment="1" applyProtection="1">
      <alignment horizontal="center" vertical="center"/>
      <protection/>
    </xf>
    <xf numFmtId="49" fontId="33" fillId="0" borderId="31" xfId="0" applyNumberFormat="1" applyFont="1" applyFill="1" applyBorder="1" applyAlignment="1">
      <alignment horizontal="center" vertical="center"/>
    </xf>
    <xf numFmtId="49" fontId="33" fillId="0" borderId="31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38" xfId="0" applyNumberFormat="1" applyFont="1" applyFill="1" applyBorder="1" applyAlignment="1">
      <alignment horizontal="center" vertical="center" wrapText="1"/>
    </xf>
    <xf numFmtId="49" fontId="33" fillId="0" borderId="80" xfId="0" applyNumberFormat="1" applyFont="1" applyFill="1" applyBorder="1" applyAlignment="1" applyProtection="1">
      <alignment horizontal="center" vertical="center"/>
      <protection/>
    </xf>
    <xf numFmtId="197" fontId="34" fillId="0" borderId="41" xfId="0" applyNumberFormat="1" applyFont="1" applyFill="1" applyBorder="1" applyAlignment="1" applyProtection="1">
      <alignment horizontal="left" vertical="center"/>
      <protection/>
    </xf>
    <xf numFmtId="197" fontId="33" fillId="0" borderId="65" xfId="0" applyNumberFormat="1" applyFont="1" applyFill="1" applyBorder="1" applyAlignment="1" applyProtection="1">
      <alignment horizontal="center" vertical="center"/>
      <protection/>
    </xf>
    <xf numFmtId="197" fontId="33" fillId="0" borderId="49" xfId="0" applyNumberFormat="1" applyFont="1" applyFill="1" applyBorder="1" applyAlignment="1" applyProtection="1">
      <alignment horizontal="center" vertical="center"/>
      <protection/>
    </xf>
    <xf numFmtId="197" fontId="34" fillId="0" borderId="81" xfId="0" applyNumberFormat="1" applyFont="1" applyFill="1" applyBorder="1" applyAlignment="1" applyProtection="1">
      <alignment horizontal="center" vertical="center"/>
      <protection/>
    </xf>
    <xf numFmtId="1" fontId="34" fillId="0" borderId="65" xfId="0" applyNumberFormat="1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1" fontId="34" fillId="0" borderId="44" xfId="0" applyNumberFormat="1" applyFont="1" applyFill="1" applyBorder="1" applyAlignment="1" applyProtection="1">
      <alignment horizontal="center" vertical="center"/>
      <protection/>
    </xf>
    <xf numFmtId="1" fontId="34" fillId="0" borderId="65" xfId="0" applyNumberFormat="1" applyFont="1" applyFill="1" applyBorder="1" applyAlignment="1" applyProtection="1">
      <alignment horizontal="center" vertical="center"/>
      <protection/>
    </xf>
    <xf numFmtId="1" fontId="31" fillId="0" borderId="49" xfId="0" applyNumberFormat="1" applyFont="1" applyFill="1" applyBorder="1" applyAlignment="1">
      <alignment horizontal="center" vertical="center" wrapText="1"/>
    </xf>
    <xf numFmtId="1" fontId="31" fillId="0" borderId="44" xfId="0" applyNumberFormat="1" applyFont="1" applyFill="1" applyBorder="1" applyAlignment="1">
      <alignment horizontal="center" vertical="center" wrapText="1"/>
    </xf>
    <xf numFmtId="197" fontId="34" fillId="0" borderId="33" xfId="0" applyNumberFormat="1" applyFont="1" applyFill="1" applyBorder="1" applyAlignment="1" applyProtection="1">
      <alignment horizontal="left" vertical="center"/>
      <protection/>
    </xf>
    <xf numFmtId="197" fontId="33" fillId="0" borderId="30" xfId="0" applyNumberFormat="1" applyFont="1" applyFill="1" applyBorder="1" applyAlignment="1" applyProtection="1">
      <alignment horizontal="center" vertical="center"/>
      <protection/>
    </xf>
    <xf numFmtId="1" fontId="34" fillId="0" borderId="30" xfId="0" applyNumberFormat="1" applyFont="1" applyFill="1" applyBorder="1" applyAlignment="1">
      <alignment horizontal="center" vertical="center" wrapText="1"/>
    </xf>
    <xf numFmtId="1" fontId="31" fillId="0" borderId="31" xfId="0" applyNumberFormat="1" applyFont="1" applyFill="1" applyBorder="1" applyAlignment="1">
      <alignment horizontal="center" vertical="center" wrapText="1"/>
    </xf>
    <xf numFmtId="1" fontId="31" fillId="0" borderId="32" xfId="0" applyNumberFormat="1" applyFont="1" applyFill="1" applyBorder="1" applyAlignment="1">
      <alignment horizontal="center" vertical="center" wrapText="1"/>
    </xf>
    <xf numFmtId="49" fontId="33" fillId="0" borderId="39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left" vertical="center" wrapText="1"/>
    </xf>
    <xf numFmtId="197" fontId="33" fillId="0" borderId="37" xfId="0" applyNumberFormat="1" applyFont="1" applyFill="1" applyBorder="1" applyAlignment="1" applyProtection="1">
      <alignment horizontal="center" vertical="center"/>
      <protection/>
    </xf>
    <xf numFmtId="1" fontId="34" fillId="0" borderId="37" xfId="0" applyNumberFormat="1" applyFont="1" applyFill="1" applyBorder="1" applyAlignment="1">
      <alignment horizontal="center" vertical="center" wrapText="1"/>
    </xf>
    <xf numFmtId="1" fontId="34" fillId="0" borderId="38" xfId="0" applyNumberFormat="1" applyFont="1" applyFill="1" applyBorder="1" applyAlignment="1" applyProtection="1">
      <alignment horizontal="center" vertical="center"/>
      <protection/>
    </xf>
    <xf numFmtId="1" fontId="34" fillId="0" borderId="37" xfId="0" applyNumberFormat="1" applyFont="1" applyFill="1" applyBorder="1" applyAlignment="1" applyProtection="1">
      <alignment horizontal="center" vertical="center"/>
      <protection/>
    </xf>
    <xf numFmtId="49" fontId="33" fillId="0" borderId="47" xfId="0" applyNumberFormat="1" applyFont="1" applyFill="1" applyBorder="1" applyAlignment="1">
      <alignment horizontal="center" vertical="center" wrapText="1"/>
    </xf>
    <xf numFmtId="49" fontId="29" fillId="0" borderId="47" xfId="0" applyNumberFormat="1" applyFont="1" applyFill="1" applyBorder="1" applyAlignment="1">
      <alignment horizontal="left" vertical="center" wrapText="1"/>
    </xf>
    <xf numFmtId="197" fontId="33" fillId="0" borderId="45" xfId="0" applyNumberFormat="1" applyFont="1" applyFill="1" applyBorder="1" applyAlignment="1" applyProtection="1">
      <alignment horizontal="center" vertical="center"/>
      <protection/>
    </xf>
    <xf numFmtId="1" fontId="34" fillId="0" borderId="45" xfId="0" applyNumberFormat="1" applyFont="1" applyFill="1" applyBorder="1" applyAlignment="1">
      <alignment horizontal="center" vertical="center" wrapText="1"/>
    </xf>
    <xf numFmtId="1" fontId="34" fillId="0" borderId="45" xfId="0" applyNumberFormat="1" applyFont="1" applyFill="1" applyBorder="1" applyAlignment="1" applyProtection="1">
      <alignment horizontal="center" vertical="center"/>
      <protection/>
    </xf>
    <xf numFmtId="49" fontId="33" fillId="0" borderId="43" xfId="0" applyNumberFormat="1" applyFont="1" applyFill="1" applyBorder="1" applyAlignment="1">
      <alignment horizontal="center" vertical="center" wrapText="1"/>
    </xf>
    <xf numFmtId="49" fontId="34" fillId="0" borderId="82" xfId="0" applyNumberFormat="1" applyFont="1" applyFill="1" applyBorder="1" applyAlignment="1">
      <alignment vertical="center" wrapText="1"/>
    </xf>
    <xf numFmtId="0" fontId="33" fillId="0" borderId="73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33" fillId="0" borderId="74" xfId="0" applyNumberFormat="1" applyFont="1" applyFill="1" applyBorder="1" applyAlignment="1">
      <alignment horizontal="center" vertical="center"/>
    </xf>
    <xf numFmtId="0" fontId="33" fillId="0" borderId="73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49" fontId="33" fillId="0" borderId="35" xfId="0" applyNumberFormat="1" applyFont="1" applyFill="1" applyBorder="1" applyAlignment="1">
      <alignment horizontal="left" vertical="center" wrapText="1"/>
    </xf>
    <xf numFmtId="0" fontId="33" fillId="0" borderId="4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78" xfId="0" applyNumberFormat="1" applyFont="1" applyFill="1" applyBorder="1" applyAlignment="1">
      <alignment horizontal="center" vertical="center"/>
    </xf>
    <xf numFmtId="1" fontId="34" fillId="0" borderId="13" xfId="0" applyNumberFormat="1" applyFont="1" applyFill="1" applyBorder="1" applyAlignment="1">
      <alignment vertical="center"/>
    </xf>
    <xf numFmtId="0" fontId="34" fillId="0" borderId="13" xfId="0" applyNumberFormat="1" applyFont="1" applyFill="1" applyBorder="1" applyAlignment="1">
      <alignment vertical="center"/>
    </xf>
    <xf numFmtId="0" fontId="34" fillId="0" borderId="38" xfId="0" applyFont="1" applyFill="1" applyBorder="1" applyAlignment="1">
      <alignment vertical="center" wrapText="1"/>
    </xf>
    <xf numFmtId="197" fontId="34" fillId="0" borderId="49" xfId="0" applyNumberFormat="1" applyFont="1" applyFill="1" applyBorder="1" applyAlignment="1" applyProtection="1">
      <alignment horizontal="left" vertical="center"/>
      <protection/>
    </xf>
    <xf numFmtId="197" fontId="34" fillId="0" borderId="81" xfId="0" applyNumberFormat="1" applyFont="1" applyFill="1" applyBorder="1" applyAlignment="1" applyProtection="1">
      <alignment horizontal="left" vertical="center"/>
      <protection/>
    </xf>
    <xf numFmtId="1" fontId="33" fillId="0" borderId="51" xfId="0" applyNumberFormat="1" applyFont="1" applyFill="1" applyBorder="1" applyAlignment="1">
      <alignment horizontal="center" vertical="center"/>
    </xf>
    <xf numFmtId="49" fontId="33" fillId="0" borderId="52" xfId="0" applyNumberFormat="1" applyFont="1" applyFill="1" applyBorder="1" applyAlignment="1">
      <alignment horizontal="center" vertical="center"/>
    </xf>
    <xf numFmtId="49" fontId="33" fillId="0" borderId="52" xfId="0" applyNumberFormat="1" applyFont="1" applyFill="1" applyBorder="1" applyAlignment="1">
      <alignment horizontal="center" vertical="center"/>
    </xf>
    <xf numFmtId="0" fontId="36" fillId="0" borderId="83" xfId="0" applyNumberFormat="1" applyFont="1" applyFill="1" applyBorder="1" applyAlignment="1" applyProtection="1">
      <alignment horizontal="center" vertical="center"/>
      <protection/>
    </xf>
    <xf numFmtId="198" fontId="101" fillId="33" borderId="50" xfId="0" applyNumberFormat="1" applyFont="1" applyFill="1" applyBorder="1" applyAlignment="1" applyProtection="1">
      <alignment horizontal="center" vertical="center"/>
      <protection/>
    </xf>
    <xf numFmtId="196" fontId="33" fillId="0" borderId="51" xfId="0" applyNumberFormat="1" applyFont="1" applyFill="1" applyBorder="1" applyAlignment="1" applyProtection="1">
      <alignment vertical="center"/>
      <protection/>
    </xf>
    <xf numFmtId="196" fontId="33" fillId="0" borderId="52" xfId="0" applyNumberFormat="1" applyFont="1" applyFill="1" applyBorder="1" applyAlignment="1" applyProtection="1">
      <alignment vertical="center"/>
      <protection/>
    </xf>
    <xf numFmtId="196" fontId="33" fillId="0" borderId="53" xfId="0" applyNumberFormat="1" applyFont="1" applyFill="1" applyBorder="1" applyAlignment="1" applyProtection="1">
      <alignment vertical="center"/>
      <protection/>
    </xf>
    <xf numFmtId="196" fontId="33" fillId="0" borderId="84" xfId="0" applyNumberFormat="1" applyFont="1" applyFill="1" applyBorder="1" applyAlignment="1" applyProtection="1">
      <alignment vertical="center"/>
      <protection/>
    </xf>
    <xf numFmtId="196" fontId="31" fillId="0" borderId="52" xfId="0" applyNumberFormat="1" applyFont="1" applyFill="1" applyBorder="1" applyAlignment="1" applyProtection="1">
      <alignment vertical="center"/>
      <protection/>
    </xf>
    <xf numFmtId="196" fontId="31" fillId="0" borderId="53" xfId="0" applyNumberFormat="1" applyFont="1" applyFill="1" applyBorder="1" applyAlignment="1" applyProtection="1">
      <alignment vertical="center"/>
      <protection/>
    </xf>
    <xf numFmtId="197" fontId="34" fillId="0" borderId="51" xfId="0" applyNumberFormat="1" applyFont="1" applyFill="1" applyBorder="1" applyAlignment="1" applyProtection="1">
      <alignment horizontal="center" vertical="center"/>
      <protection/>
    </xf>
    <xf numFmtId="197" fontId="34" fillId="0" borderId="83" xfId="0" applyNumberFormat="1" applyFont="1" applyFill="1" applyBorder="1" applyAlignment="1" applyProtection="1">
      <alignment horizontal="center" vertical="center"/>
      <protection/>
    </xf>
    <xf numFmtId="203" fontId="101" fillId="33" borderId="50" xfId="0" applyNumberFormat="1" applyFont="1" applyFill="1" applyBorder="1" applyAlignment="1" applyProtection="1">
      <alignment horizontal="center" vertical="center"/>
      <protection/>
    </xf>
    <xf numFmtId="197" fontId="34" fillId="0" borderId="27" xfId="0" applyNumberFormat="1" applyFont="1" applyFill="1" applyBorder="1" applyAlignment="1" applyProtection="1">
      <alignment vertical="center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196" fontId="30" fillId="0" borderId="26" xfId="0" applyNumberFormat="1" applyFont="1" applyFill="1" applyBorder="1" applyAlignment="1" applyProtection="1">
      <alignment horizontal="center" vertical="center" wrapText="1"/>
      <protection/>
    </xf>
    <xf numFmtId="196" fontId="30" fillId="0" borderId="26" xfId="0" applyNumberFormat="1" applyFont="1" applyFill="1" applyBorder="1" applyAlignment="1" applyProtection="1">
      <alignment vertical="center"/>
      <protection/>
    </xf>
    <xf numFmtId="0" fontId="30" fillId="0" borderId="26" xfId="0" applyNumberFormat="1" applyFont="1" applyFill="1" applyBorder="1" applyAlignment="1" applyProtection="1">
      <alignment vertical="center"/>
      <protection/>
    </xf>
    <xf numFmtId="196" fontId="30" fillId="0" borderId="27" xfId="0" applyNumberFormat="1" applyFont="1" applyFill="1" applyBorder="1" applyAlignment="1" applyProtection="1">
      <alignment vertical="center"/>
      <protection/>
    </xf>
    <xf numFmtId="210" fontId="32" fillId="0" borderId="0" xfId="0" applyNumberFormat="1" applyFont="1" applyFill="1" applyBorder="1" applyAlignment="1" applyProtection="1">
      <alignment vertical="center"/>
      <protection/>
    </xf>
    <xf numFmtId="49" fontId="33" fillId="0" borderId="28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vertical="center" wrapText="1"/>
    </xf>
    <xf numFmtId="1" fontId="33" fillId="0" borderId="30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198" fontId="101" fillId="0" borderId="29" xfId="0" applyNumberFormat="1" applyFont="1" applyFill="1" applyBorder="1" applyAlignment="1" applyProtection="1">
      <alignment horizontal="center" vertical="center"/>
      <protection/>
    </xf>
    <xf numFmtId="0" fontId="34" fillId="0" borderId="30" xfId="0" applyFont="1" applyFill="1" applyBorder="1" applyAlignment="1">
      <alignment horizontal="center" vertical="center" wrapText="1"/>
    </xf>
    <xf numFmtId="1" fontId="34" fillId="0" borderId="31" xfId="0" applyNumberFormat="1" applyFont="1" applyFill="1" applyBorder="1" applyAlignment="1">
      <alignment horizontal="center" vertical="center"/>
    </xf>
    <xf numFmtId="1" fontId="34" fillId="0" borderId="32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 wrapText="1"/>
    </xf>
    <xf numFmtId="0" fontId="29" fillId="0" borderId="31" xfId="0" applyNumberFormat="1" applyFont="1" applyFill="1" applyBorder="1" applyAlignment="1">
      <alignment horizontal="center" vertical="center" wrapText="1"/>
    </xf>
    <xf numFmtId="49" fontId="33" fillId="0" borderId="35" xfId="0" applyNumberFormat="1" applyFont="1" applyFill="1" applyBorder="1" applyAlignment="1">
      <alignment horizontal="center" vertical="center" wrapText="1"/>
    </xf>
    <xf numFmtId="49" fontId="33" fillId="0" borderId="36" xfId="0" applyNumberFormat="1" applyFont="1" applyFill="1" applyBorder="1" applyAlignment="1">
      <alignment horizontal="left" vertical="center" wrapText="1"/>
    </xf>
    <xf numFmtId="1" fontId="33" fillId="0" borderId="37" xfId="0" applyNumberFormat="1" applyFont="1" applyFill="1" applyBorder="1" applyAlignment="1">
      <alignment horizontal="center" vertical="center"/>
    </xf>
    <xf numFmtId="0" fontId="33" fillId="0" borderId="38" xfId="0" applyNumberFormat="1" applyFont="1" applyFill="1" applyBorder="1" applyAlignment="1">
      <alignment horizontal="center" vertical="center"/>
    </xf>
    <xf numFmtId="198" fontId="102" fillId="0" borderId="36" xfId="0" applyNumberFormat="1" applyFont="1" applyFill="1" applyBorder="1" applyAlignment="1" applyProtection="1">
      <alignment horizontal="center" vertical="center"/>
      <protection/>
    </xf>
    <xf numFmtId="1" fontId="34" fillId="0" borderId="13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 wrapText="1"/>
    </xf>
    <xf numFmtId="1" fontId="34" fillId="0" borderId="38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49" fontId="34" fillId="0" borderId="36" xfId="0" applyNumberFormat="1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center" vertical="center" wrapText="1"/>
    </xf>
    <xf numFmtId="201" fontId="33" fillId="0" borderId="38" xfId="0" applyNumberFormat="1" applyFont="1" applyFill="1" applyBorder="1" applyAlignment="1" applyProtection="1">
      <alignment horizontal="center" vertical="center"/>
      <protection/>
    </xf>
    <xf numFmtId="198" fontId="101" fillId="0" borderId="36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38" xfId="0" applyNumberFormat="1" applyFont="1" applyFill="1" applyBorder="1" applyAlignment="1">
      <alignment horizontal="center" vertical="center" wrapText="1"/>
    </xf>
    <xf numFmtId="1" fontId="33" fillId="0" borderId="38" xfId="0" applyNumberFormat="1" applyFont="1" applyFill="1" applyBorder="1" applyAlignment="1" applyProtection="1">
      <alignment horizontal="center" vertical="center"/>
      <protection/>
    </xf>
    <xf numFmtId="1" fontId="33" fillId="0" borderId="37" xfId="0" applyNumberFormat="1" applyFont="1" applyFill="1" applyBorder="1" applyAlignment="1">
      <alignment horizontal="center" vertical="center" wrapText="1"/>
    </xf>
    <xf numFmtId="49" fontId="34" fillId="0" borderId="6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46" xfId="0" applyNumberFormat="1" applyFont="1" applyFill="1" applyBorder="1" applyAlignment="1" applyProtection="1">
      <alignment horizontal="center" vertical="center"/>
      <protection/>
    </xf>
    <xf numFmtId="198" fontId="101" fillId="0" borderId="6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46" xfId="0" applyNumberFormat="1" applyFont="1" applyFill="1" applyBorder="1" applyAlignment="1">
      <alignment horizontal="center" vertical="center" wrapText="1"/>
    </xf>
    <xf numFmtId="1" fontId="33" fillId="0" borderId="46" xfId="0" applyNumberFormat="1" applyFont="1" applyFill="1" applyBorder="1" applyAlignment="1" applyProtection="1">
      <alignment horizontal="center" vertical="center"/>
      <protection/>
    </xf>
    <xf numFmtId="1" fontId="33" fillId="0" borderId="45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49" fontId="33" fillId="0" borderId="32" xfId="0" applyNumberFormat="1" applyFont="1" applyFill="1" applyBorder="1" applyAlignment="1">
      <alignment horizontal="center" vertical="center"/>
    </xf>
    <xf numFmtId="1" fontId="33" fillId="0" borderId="31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0" xfId="0" applyNumberFormat="1" applyFont="1" applyFill="1" applyBorder="1" applyAlignment="1">
      <alignment horizontal="center" vertical="center" wrapText="1"/>
    </xf>
    <xf numFmtId="1" fontId="33" fillId="0" borderId="32" xfId="0" applyNumberFormat="1" applyFont="1" applyFill="1" applyBorder="1" applyAlignment="1">
      <alignment horizontal="center" vertical="center" wrapText="1"/>
    </xf>
    <xf numFmtId="1" fontId="33" fillId="0" borderId="30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/>
    </xf>
    <xf numFmtId="49" fontId="33" fillId="0" borderId="38" xfId="0" applyNumberFormat="1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 wrapText="1"/>
    </xf>
    <xf numFmtId="1" fontId="33" fillId="0" borderId="38" xfId="0" applyNumberFormat="1" applyFont="1" applyFill="1" applyBorder="1" applyAlignment="1">
      <alignment horizontal="center" vertical="center" wrapText="1"/>
    </xf>
    <xf numFmtId="1" fontId="33" fillId="0" borderId="37" xfId="0" applyNumberFormat="1" applyFont="1" applyFill="1" applyBorder="1" applyAlignment="1">
      <alignment horizontal="center" vertical="center" wrapText="1"/>
    </xf>
    <xf numFmtId="49" fontId="33" fillId="0" borderId="59" xfId="0" applyNumberFormat="1" applyFont="1" applyFill="1" applyBorder="1" applyAlignment="1">
      <alignment horizontal="center" vertical="center" wrapText="1"/>
    </xf>
    <xf numFmtId="201" fontId="33" fillId="0" borderId="46" xfId="0" applyNumberFormat="1" applyFont="1" applyFill="1" applyBorder="1" applyAlignment="1" applyProtection="1">
      <alignment horizontal="center" vertical="center"/>
      <protection/>
    </xf>
    <xf numFmtId="1" fontId="33" fillId="0" borderId="45" xfId="0" applyNumberFormat="1" applyFont="1" applyFill="1" applyBorder="1" applyAlignment="1">
      <alignment horizontal="center" vertical="center" wrapText="1"/>
    </xf>
    <xf numFmtId="0" fontId="29" fillId="33" borderId="29" xfId="0" applyFont="1" applyFill="1" applyBorder="1" applyAlignment="1">
      <alignment vertical="center" wrapText="1"/>
    </xf>
    <xf numFmtId="0" fontId="31" fillId="33" borderId="30" xfId="0" applyFont="1" applyFill="1" applyBorder="1" applyAlignment="1">
      <alignment horizontal="center" vertical="center" wrapText="1"/>
    </xf>
    <xf numFmtId="196" fontId="31" fillId="33" borderId="31" xfId="0" applyNumberFormat="1" applyFont="1" applyFill="1" applyBorder="1" applyAlignment="1" applyProtection="1">
      <alignment horizontal="center" vertical="center"/>
      <protection/>
    </xf>
    <xf numFmtId="196" fontId="31" fillId="33" borderId="31" xfId="0" applyNumberFormat="1" applyFont="1" applyFill="1" applyBorder="1" applyAlignment="1" applyProtection="1">
      <alignment vertical="center"/>
      <protection/>
    </xf>
    <xf numFmtId="196" fontId="31" fillId="33" borderId="32" xfId="0" applyNumberFormat="1" applyFont="1" applyFill="1" applyBorder="1" applyAlignment="1" applyProtection="1">
      <alignment vertical="center"/>
      <protection/>
    </xf>
    <xf numFmtId="196" fontId="31" fillId="33" borderId="30" xfId="0" applyNumberFormat="1" applyFont="1" applyFill="1" applyBorder="1" applyAlignment="1" applyProtection="1">
      <alignment vertical="center"/>
      <protection/>
    </xf>
    <xf numFmtId="49" fontId="31" fillId="33" borderId="36" xfId="0" applyNumberFormat="1" applyFont="1" applyFill="1" applyBorder="1" applyAlignment="1">
      <alignment horizontal="left" vertical="center" wrapText="1"/>
    </xf>
    <xf numFmtId="0" fontId="31" fillId="33" borderId="37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38" xfId="0" applyFont="1" applyFill="1" applyBorder="1" applyAlignment="1">
      <alignment horizontal="center" vertical="center" wrapText="1"/>
    </xf>
    <xf numFmtId="1" fontId="31" fillId="33" borderId="37" xfId="0" applyNumberFormat="1" applyFont="1" applyFill="1" applyBorder="1" applyAlignment="1" applyProtection="1">
      <alignment horizontal="center" vertical="center"/>
      <protection/>
    </xf>
    <xf numFmtId="1" fontId="31" fillId="33" borderId="13" xfId="0" applyNumberFormat="1" applyFont="1" applyFill="1" applyBorder="1" applyAlignment="1">
      <alignment horizontal="center" vertical="center"/>
    </xf>
    <xf numFmtId="0" fontId="31" fillId="33" borderId="13" xfId="0" applyNumberFormat="1" applyFont="1" applyFill="1" applyBorder="1" applyAlignment="1">
      <alignment horizontal="center" vertical="center" wrapText="1"/>
    </xf>
    <xf numFmtId="0" fontId="31" fillId="33" borderId="38" xfId="0" applyNumberFormat="1" applyFont="1" applyFill="1" applyBorder="1" applyAlignment="1">
      <alignment horizontal="center" vertical="center" wrapText="1"/>
    </xf>
    <xf numFmtId="49" fontId="29" fillId="33" borderId="60" xfId="0" applyNumberFormat="1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46" xfId="0" applyFont="1" applyFill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center" wrapText="1"/>
    </xf>
    <xf numFmtId="196" fontId="31" fillId="33" borderId="30" xfId="0" applyNumberFormat="1" applyFont="1" applyFill="1" applyBorder="1" applyAlignment="1" applyProtection="1">
      <alignment horizontal="center" vertical="center"/>
      <protection/>
    </xf>
    <xf numFmtId="198" fontId="29" fillId="33" borderId="29" xfId="0" applyNumberFormat="1" applyFont="1" applyFill="1" applyBorder="1" applyAlignment="1" applyProtection="1">
      <alignment horizontal="center" vertical="center"/>
      <protection/>
    </xf>
    <xf numFmtId="196" fontId="31" fillId="33" borderId="37" xfId="0" applyNumberFormat="1" applyFont="1" applyFill="1" applyBorder="1" applyAlignment="1" applyProtection="1">
      <alignment horizontal="center" vertical="center"/>
      <protection/>
    </xf>
    <xf numFmtId="49" fontId="33" fillId="0" borderId="58" xfId="0" applyNumberFormat="1" applyFont="1" applyFill="1" applyBorder="1" applyAlignment="1">
      <alignment horizontal="center" vertical="center" wrapText="1"/>
    </xf>
    <xf numFmtId="198" fontId="29" fillId="0" borderId="0" xfId="0" applyNumberFormat="1" applyFont="1" applyFill="1" applyBorder="1" applyAlignment="1" applyProtection="1">
      <alignment horizontal="center" vertical="center"/>
      <protection/>
    </xf>
    <xf numFmtId="1" fontId="31" fillId="0" borderId="53" xfId="0" applyNumberFormat="1" applyFont="1" applyFill="1" applyBorder="1" applyAlignment="1">
      <alignment horizontal="center" vertical="center" wrapText="1"/>
    </xf>
    <xf numFmtId="198" fontId="34" fillId="0" borderId="29" xfId="0" applyNumberFormat="1" applyFont="1" applyFill="1" applyBorder="1" applyAlignment="1" applyProtection="1">
      <alignment horizontal="center" vertical="center"/>
      <protection/>
    </xf>
    <xf numFmtId="0" fontId="31" fillId="33" borderId="31" xfId="0" applyNumberFormat="1" applyFont="1" applyFill="1" applyBorder="1" applyAlignment="1" applyProtection="1">
      <alignment horizontal="center" vertical="center"/>
      <protection/>
    </xf>
    <xf numFmtId="196" fontId="29" fillId="33" borderId="30" xfId="0" applyNumberFormat="1" applyFont="1" applyFill="1" applyBorder="1" applyAlignment="1" applyProtection="1">
      <alignment horizontal="center" vertical="center"/>
      <protection/>
    </xf>
    <xf numFmtId="196" fontId="102" fillId="33" borderId="30" xfId="0" applyNumberFormat="1" applyFont="1" applyFill="1" applyBorder="1" applyAlignment="1" applyProtection="1">
      <alignment vertical="center"/>
      <protection/>
    </xf>
    <xf numFmtId="0" fontId="31" fillId="33" borderId="13" xfId="0" applyNumberFormat="1" applyFont="1" applyFill="1" applyBorder="1" applyAlignment="1" applyProtection="1">
      <alignment horizontal="center" vertical="center"/>
      <protection/>
    </xf>
    <xf numFmtId="198" fontId="31" fillId="33" borderId="36" xfId="0" applyNumberFormat="1" applyFont="1" applyFill="1" applyBorder="1" applyAlignment="1" applyProtection="1">
      <alignment horizontal="center" vertical="center"/>
      <protection/>
    </xf>
    <xf numFmtId="196" fontId="29" fillId="33" borderId="45" xfId="0" applyNumberFormat="1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46" xfId="0" applyFont="1" applyFill="1" applyBorder="1" applyAlignment="1">
      <alignment horizontal="center" vertical="center" wrapText="1"/>
    </xf>
    <xf numFmtId="198" fontId="29" fillId="33" borderId="60" xfId="0" applyNumberFormat="1" applyFont="1" applyFill="1" applyBorder="1" applyAlignment="1" applyProtection="1">
      <alignment horizontal="center" vertical="center"/>
      <protection/>
    </xf>
    <xf numFmtId="1" fontId="29" fillId="33" borderId="10" xfId="0" applyNumberFormat="1" applyFont="1" applyFill="1" applyBorder="1" applyAlignment="1">
      <alignment horizontal="center" vertical="center"/>
    </xf>
    <xf numFmtId="1" fontId="29" fillId="33" borderId="45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0" fontId="29" fillId="33" borderId="46" xfId="0" applyNumberFormat="1" applyFont="1" applyFill="1" applyBorder="1" applyAlignment="1">
      <alignment horizontal="center" vertical="center" wrapText="1"/>
    </xf>
    <xf numFmtId="0" fontId="101" fillId="33" borderId="45" xfId="0" applyNumberFormat="1" applyFont="1" applyFill="1" applyBorder="1" applyAlignment="1">
      <alignment horizontal="center" vertical="center" wrapText="1"/>
    </xf>
    <xf numFmtId="0" fontId="101" fillId="34" borderId="10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left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NumberFormat="1" applyFont="1" applyFill="1" applyBorder="1" applyAlignment="1">
      <alignment horizontal="center" vertical="center" wrapText="1"/>
    </xf>
    <xf numFmtId="196" fontId="33" fillId="0" borderId="32" xfId="0" applyNumberFormat="1" applyFont="1" applyFill="1" applyBorder="1" applyAlignment="1" applyProtection="1">
      <alignment horizontal="center" vertical="center"/>
      <protection/>
    </xf>
    <xf numFmtId="202" fontId="33" fillId="0" borderId="31" xfId="0" applyNumberFormat="1" applyFont="1" applyFill="1" applyBorder="1" applyAlignment="1" applyProtection="1">
      <alignment horizontal="center" vertical="center"/>
      <protection/>
    </xf>
    <xf numFmtId="202" fontId="33" fillId="0" borderId="32" xfId="0" applyNumberFormat="1" applyFont="1" applyFill="1" applyBorder="1" applyAlignment="1" applyProtection="1">
      <alignment horizontal="center" vertical="center"/>
      <protection/>
    </xf>
    <xf numFmtId="0" fontId="38" fillId="0" borderId="30" xfId="0" applyFont="1" applyFill="1" applyBorder="1" applyAlignment="1">
      <alignment/>
    </xf>
    <xf numFmtId="0" fontId="38" fillId="0" borderId="31" xfId="0" applyFont="1" applyFill="1" applyBorder="1" applyAlignment="1">
      <alignment/>
    </xf>
    <xf numFmtId="1" fontId="38" fillId="0" borderId="32" xfId="0" applyNumberFormat="1" applyFont="1" applyFill="1" applyBorder="1" applyAlignment="1">
      <alignment/>
    </xf>
    <xf numFmtId="1" fontId="38" fillId="0" borderId="30" xfId="0" applyNumberFormat="1" applyFont="1" applyFill="1" applyBorder="1" applyAlignment="1">
      <alignment/>
    </xf>
    <xf numFmtId="1" fontId="39" fillId="0" borderId="31" xfId="0" applyNumberFormat="1" applyFont="1" applyFill="1" applyBorder="1" applyAlignment="1">
      <alignment/>
    </xf>
    <xf numFmtId="1" fontId="39" fillId="0" borderId="32" xfId="0" applyNumberFormat="1" applyFont="1" applyFill="1" applyBorder="1" applyAlignment="1">
      <alignment/>
    </xf>
    <xf numFmtId="49" fontId="33" fillId="0" borderId="36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196" fontId="33" fillId="0" borderId="38" xfId="0" applyNumberFormat="1" applyFont="1" applyFill="1" applyBorder="1" applyAlignment="1" applyProtection="1">
      <alignment horizontal="center" vertical="center"/>
      <protection/>
    </xf>
    <xf numFmtId="202" fontId="33" fillId="0" borderId="13" xfId="0" applyNumberFormat="1" applyFont="1" applyFill="1" applyBorder="1" applyAlignment="1" applyProtection="1">
      <alignment horizontal="center" vertical="center"/>
      <protection/>
    </xf>
    <xf numFmtId="202" fontId="33" fillId="0" borderId="38" xfId="0" applyNumberFormat="1" applyFont="1" applyFill="1" applyBorder="1" applyAlignment="1" applyProtection="1">
      <alignment horizontal="center" vertical="center"/>
      <protection/>
    </xf>
    <xf numFmtId="0" fontId="38" fillId="0" borderId="37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1" fontId="38" fillId="0" borderId="38" xfId="0" applyNumberFormat="1" applyFont="1" applyFill="1" applyBorder="1" applyAlignment="1">
      <alignment/>
    </xf>
    <xf numFmtId="1" fontId="38" fillId="0" borderId="37" xfId="0" applyNumberFormat="1" applyFont="1" applyFill="1" applyBorder="1" applyAlignment="1">
      <alignment/>
    </xf>
    <xf numFmtId="1" fontId="39" fillId="0" borderId="13" xfId="0" applyNumberFormat="1" applyFont="1" applyFill="1" applyBorder="1" applyAlignment="1">
      <alignment/>
    </xf>
    <xf numFmtId="1" fontId="39" fillId="0" borderId="38" xfId="0" applyNumberFormat="1" applyFont="1" applyFill="1" applyBorder="1" applyAlignment="1">
      <alignment/>
    </xf>
    <xf numFmtId="0" fontId="10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1" fontId="38" fillId="0" borderId="46" xfId="0" applyNumberFormat="1" applyFont="1" applyFill="1" applyBorder="1" applyAlignment="1">
      <alignment/>
    </xf>
    <xf numFmtId="1" fontId="38" fillId="0" borderId="45" xfId="0" applyNumberFormat="1" applyFont="1" applyFill="1" applyBorder="1" applyAlignment="1">
      <alignment/>
    </xf>
    <xf numFmtId="196" fontId="102" fillId="0" borderId="10" xfId="0" applyNumberFormat="1" applyFont="1" applyFill="1" applyBorder="1" applyAlignment="1" applyProtection="1">
      <alignment horizontal="center" vertical="center"/>
      <protection/>
    </xf>
    <xf numFmtId="1" fontId="31" fillId="0" borderId="46" xfId="0" applyNumberFormat="1" applyFont="1" applyFill="1" applyBorder="1" applyAlignment="1" applyProtection="1">
      <alignment horizontal="center" vertical="center"/>
      <protection/>
    </xf>
    <xf numFmtId="196" fontId="102" fillId="33" borderId="31" xfId="0" applyNumberFormat="1" applyFont="1" applyFill="1" applyBorder="1" applyAlignment="1" applyProtection="1">
      <alignment horizontal="center" vertical="center"/>
      <protection/>
    </xf>
    <xf numFmtId="196" fontId="31" fillId="33" borderId="32" xfId="0" applyNumberFormat="1" applyFont="1" applyFill="1" applyBorder="1" applyAlignment="1" applyProtection="1">
      <alignment horizontal="center" vertical="center"/>
      <protection/>
    </xf>
    <xf numFmtId="196" fontId="31" fillId="33" borderId="38" xfId="0" applyNumberFormat="1" applyFont="1" applyFill="1" applyBorder="1" applyAlignment="1" applyProtection="1">
      <alignment horizontal="center" vertical="center"/>
      <protection/>
    </xf>
    <xf numFmtId="1" fontId="33" fillId="33" borderId="13" xfId="0" applyNumberFormat="1" applyFont="1" applyFill="1" applyBorder="1" applyAlignment="1">
      <alignment horizontal="center" vertical="center"/>
    </xf>
    <xf numFmtId="196" fontId="31" fillId="33" borderId="13" xfId="0" applyNumberFormat="1" applyFont="1" applyFill="1" applyBorder="1" applyAlignment="1" applyProtection="1">
      <alignment horizontal="center" vertical="center"/>
      <protection/>
    </xf>
    <xf numFmtId="1" fontId="31" fillId="33" borderId="38" xfId="0" applyNumberFormat="1" applyFont="1" applyFill="1" applyBorder="1" applyAlignment="1">
      <alignment horizontal="center" vertical="center" wrapText="1"/>
    </xf>
    <xf numFmtId="196" fontId="102" fillId="33" borderId="37" xfId="0" applyNumberFormat="1" applyFont="1" applyFill="1" applyBorder="1" applyAlignment="1" applyProtection="1">
      <alignment horizontal="center" vertical="center"/>
      <protection/>
    </xf>
    <xf numFmtId="196" fontId="102" fillId="33" borderId="13" xfId="0" applyNumberFormat="1" applyFont="1" applyFill="1" applyBorder="1" applyAlignment="1" applyProtection="1">
      <alignment horizontal="center" vertical="center"/>
      <protection/>
    </xf>
    <xf numFmtId="0" fontId="101" fillId="33" borderId="10" xfId="0" applyNumberFormat="1" applyFont="1" applyFill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1" fontId="31" fillId="0" borderId="31" xfId="0" applyNumberFormat="1" applyFont="1" applyFill="1" applyBorder="1" applyAlignment="1">
      <alignment horizontal="center" vertical="center" wrapText="1"/>
    </xf>
    <xf numFmtId="0" fontId="41" fillId="0" borderId="38" xfId="0" applyNumberFormat="1" applyFont="1" applyFill="1" applyBorder="1" applyAlignment="1" applyProtection="1">
      <alignment horizontal="center" vertical="center"/>
      <protection/>
    </xf>
    <xf numFmtId="1" fontId="33" fillId="0" borderId="45" xfId="0" applyNumberFormat="1" applyFont="1" applyFill="1" applyBorder="1" applyAlignment="1">
      <alignment horizontal="center" vertical="center"/>
    </xf>
    <xf numFmtId="197" fontId="33" fillId="0" borderId="46" xfId="0" applyNumberFormat="1" applyFont="1" applyFill="1" applyBorder="1" applyAlignment="1" applyProtection="1">
      <alignment horizontal="center" vertical="center"/>
      <protection/>
    </xf>
    <xf numFmtId="0" fontId="33" fillId="0" borderId="46" xfId="0" applyFont="1" applyFill="1" applyBorder="1" applyAlignment="1">
      <alignment horizontal="center" vertical="center" wrapText="1"/>
    </xf>
    <xf numFmtId="198" fontId="33" fillId="0" borderId="45" xfId="0" applyNumberFormat="1" applyFont="1" applyFill="1" applyBorder="1" applyAlignment="1">
      <alignment horizontal="center" vertical="center" wrapText="1"/>
    </xf>
    <xf numFmtId="1" fontId="33" fillId="0" borderId="45" xfId="0" applyNumberFormat="1" applyFont="1" applyFill="1" applyBorder="1" applyAlignment="1" applyProtection="1">
      <alignment horizontal="center" vertical="center"/>
      <protection/>
    </xf>
    <xf numFmtId="196" fontId="33" fillId="0" borderId="31" xfId="0" applyNumberFormat="1" applyFont="1" applyFill="1" applyBorder="1" applyAlignment="1" applyProtection="1">
      <alignment horizontal="center" vertical="center"/>
      <protection/>
    </xf>
    <xf numFmtId="196" fontId="33" fillId="0" borderId="31" xfId="0" applyNumberFormat="1" applyFont="1" applyFill="1" applyBorder="1" applyAlignment="1" applyProtection="1">
      <alignment vertical="center"/>
      <protection/>
    </xf>
    <xf numFmtId="196" fontId="33" fillId="0" borderId="32" xfId="0" applyNumberFormat="1" applyFont="1" applyFill="1" applyBorder="1" applyAlignment="1" applyProtection="1">
      <alignment vertical="center"/>
      <protection/>
    </xf>
    <xf numFmtId="196" fontId="33" fillId="0" borderId="32" xfId="0" applyNumberFormat="1" applyFont="1" applyFill="1" applyBorder="1" applyAlignment="1" applyProtection="1">
      <alignment vertical="center"/>
      <protection/>
    </xf>
    <xf numFmtId="196" fontId="33" fillId="0" borderId="30" xfId="0" applyNumberFormat="1" applyFont="1" applyFill="1" applyBorder="1" applyAlignment="1" applyProtection="1">
      <alignment vertical="center"/>
      <protection/>
    </xf>
    <xf numFmtId="1" fontId="33" fillId="0" borderId="32" xfId="0" applyNumberFormat="1" applyFont="1" applyFill="1" applyBorder="1" applyAlignment="1" applyProtection="1">
      <alignment vertical="center"/>
      <protection/>
    </xf>
    <xf numFmtId="1" fontId="33" fillId="0" borderId="30" xfId="0" applyNumberFormat="1" applyFont="1" applyFill="1" applyBorder="1" applyAlignment="1" applyProtection="1">
      <alignment vertical="center"/>
      <protection/>
    </xf>
    <xf numFmtId="1" fontId="31" fillId="0" borderId="31" xfId="0" applyNumberFormat="1" applyFont="1" applyFill="1" applyBorder="1" applyAlignment="1" applyProtection="1">
      <alignment vertical="center"/>
      <protection/>
    </xf>
    <xf numFmtId="1" fontId="31" fillId="0" borderId="32" xfId="0" applyNumberFormat="1" applyFont="1" applyFill="1" applyBorder="1" applyAlignment="1" applyProtection="1">
      <alignment vertical="center"/>
      <protection/>
    </xf>
    <xf numFmtId="1" fontId="33" fillId="0" borderId="10" xfId="0" applyNumberFormat="1" applyFont="1" applyFill="1" applyBorder="1" applyAlignment="1">
      <alignment horizontal="center" vertical="center"/>
    </xf>
    <xf numFmtId="1" fontId="29" fillId="33" borderId="45" xfId="0" applyNumberFormat="1" applyFont="1" applyFill="1" applyBorder="1" applyAlignment="1" applyProtection="1">
      <alignment horizontal="center" vertical="center"/>
      <protection/>
    </xf>
    <xf numFmtId="1" fontId="34" fillId="0" borderId="32" xfId="0" applyNumberFormat="1" applyFont="1" applyFill="1" applyBorder="1" applyAlignment="1">
      <alignment horizontal="center" vertical="center" wrapText="1"/>
    </xf>
    <xf numFmtId="1" fontId="29" fillId="0" borderId="31" xfId="0" applyNumberFormat="1" applyFont="1" applyFill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center" vertical="center"/>
    </xf>
    <xf numFmtId="1" fontId="33" fillId="0" borderId="38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 vertical="center"/>
    </xf>
    <xf numFmtId="1" fontId="33" fillId="0" borderId="46" xfId="0" applyNumberFormat="1" applyFont="1" applyFill="1" applyBorder="1" applyAlignment="1">
      <alignment horizontal="center" vertical="center"/>
    </xf>
    <xf numFmtId="0" fontId="34" fillId="0" borderId="45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1" fontId="34" fillId="0" borderId="46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 applyProtection="1">
      <alignment horizontal="center" vertical="center"/>
      <protection/>
    </xf>
    <xf numFmtId="1" fontId="29" fillId="0" borderId="23" xfId="0" applyNumberFormat="1" applyFont="1" applyFill="1" applyBorder="1" applyAlignment="1" applyProtection="1">
      <alignment horizontal="center" vertical="center"/>
      <protection/>
    </xf>
    <xf numFmtId="0" fontId="29" fillId="0" borderId="85" xfId="0" applyNumberFormat="1" applyFont="1" applyFill="1" applyBorder="1" applyAlignment="1" applyProtection="1">
      <alignment horizontal="center" vertical="center"/>
      <protection/>
    </xf>
    <xf numFmtId="0" fontId="29" fillId="0" borderId="69" xfId="0" applyNumberFormat="1" applyFont="1" applyFill="1" applyBorder="1" applyAlignment="1" applyProtection="1">
      <alignment horizontal="center" vertical="center"/>
      <protection/>
    </xf>
    <xf numFmtId="0" fontId="29" fillId="0" borderId="70" xfId="0" applyNumberFormat="1" applyFont="1" applyFill="1" applyBorder="1" applyAlignment="1" applyProtection="1">
      <alignment horizontal="center" vertical="center"/>
      <protection/>
    </xf>
    <xf numFmtId="198" fontId="29" fillId="0" borderId="50" xfId="0" applyNumberFormat="1" applyFont="1" applyFill="1" applyBorder="1" applyAlignment="1" applyProtection="1">
      <alignment horizontal="center" vertical="center"/>
      <protection/>
    </xf>
    <xf numFmtId="1" fontId="29" fillId="0" borderId="50" xfId="0" applyNumberFormat="1" applyFont="1" applyFill="1" applyBorder="1" applyAlignment="1" applyProtection="1">
      <alignment horizontal="center" vertical="center"/>
      <protection/>
    </xf>
    <xf numFmtId="1" fontId="29" fillId="0" borderId="69" xfId="0" applyNumberFormat="1" applyFont="1" applyFill="1" applyBorder="1" applyAlignment="1" applyProtection="1">
      <alignment horizontal="center" vertical="center"/>
      <protection/>
    </xf>
    <xf numFmtId="1" fontId="29" fillId="0" borderId="72" xfId="0" applyNumberFormat="1" applyFont="1" applyFill="1" applyBorder="1" applyAlignment="1" applyProtection="1">
      <alignment horizontal="center" vertical="center"/>
      <protection/>
    </xf>
    <xf numFmtId="198" fontId="29" fillId="0" borderId="50" xfId="0" applyNumberFormat="1" applyFont="1" applyFill="1" applyBorder="1" applyAlignment="1" applyProtection="1">
      <alignment horizontal="center" vertical="center" wrapText="1"/>
      <protection/>
    </xf>
    <xf numFmtId="1" fontId="29" fillId="0" borderId="50" xfId="0" applyNumberFormat="1" applyFont="1" applyFill="1" applyBorder="1" applyAlignment="1" applyProtection="1">
      <alignment horizontal="center" vertical="center" wrapText="1"/>
      <protection/>
    </xf>
    <xf numFmtId="198" fontId="29" fillId="0" borderId="69" xfId="0" applyNumberFormat="1" applyFont="1" applyFill="1" applyBorder="1" applyAlignment="1" applyProtection="1">
      <alignment horizontal="center" vertical="center" wrapText="1"/>
      <protection/>
    </xf>
    <xf numFmtId="198" fontId="29" fillId="0" borderId="72" xfId="0" applyNumberFormat="1" applyFont="1" applyFill="1" applyBorder="1" applyAlignment="1" applyProtection="1">
      <alignment horizontal="center" vertical="center" wrapText="1"/>
      <protection/>
    </xf>
    <xf numFmtId="198" fontId="29" fillId="0" borderId="0" xfId="0" applyNumberFormat="1" applyFont="1" applyFill="1" applyBorder="1" applyAlignment="1" applyProtection="1">
      <alignment horizontal="center" vertical="center" wrapText="1"/>
      <protection/>
    </xf>
    <xf numFmtId="209" fontId="29" fillId="0" borderId="0" xfId="0" applyNumberFormat="1" applyFont="1" applyFill="1" applyBorder="1" applyAlignment="1" applyProtection="1">
      <alignment vertical="center"/>
      <protection/>
    </xf>
    <xf numFmtId="0" fontId="32" fillId="0" borderId="27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84" xfId="0" applyFont="1" applyFill="1" applyBorder="1" applyAlignment="1">
      <alignment horizontal="center" vertical="center" wrapText="1"/>
    </xf>
    <xf numFmtId="198" fontId="29" fillId="34" borderId="25" xfId="0" applyNumberFormat="1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32" fillId="0" borderId="52" xfId="0" applyNumberFormat="1" applyFont="1" applyFill="1" applyBorder="1" applyAlignment="1">
      <alignment horizontal="center" vertical="center" wrapText="1"/>
    </xf>
    <xf numFmtId="0" fontId="32" fillId="0" borderId="53" xfId="0" applyNumberFormat="1" applyFont="1" applyFill="1" applyBorder="1" applyAlignment="1">
      <alignment horizontal="center" vertical="center" wrapText="1"/>
    </xf>
    <xf numFmtId="0" fontId="32" fillId="0" borderId="84" xfId="0" applyNumberFormat="1" applyFont="1" applyFill="1" applyBorder="1" applyAlignment="1">
      <alignment horizontal="center" vertical="center" wrapText="1"/>
    </xf>
    <xf numFmtId="0" fontId="32" fillId="0" borderId="27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left" vertical="center" wrapText="1"/>
    </xf>
    <xf numFmtId="0" fontId="31" fillId="0" borderId="42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198" fontId="31" fillId="34" borderId="43" xfId="0" applyNumberFormat="1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73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0" fontId="31" fillId="0" borderId="38" xfId="0" applyNumberFormat="1" applyFont="1" applyFill="1" applyBorder="1" applyAlignment="1">
      <alignment horizontal="left" vertical="center" wrapText="1"/>
    </xf>
    <xf numFmtId="0" fontId="31" fillId="0" borderId="37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38" xfId="0" applyNumberFormat="1" applyFont="1" applyFill="1" applyBorder="1" applyAlignment="1">
      <alignment horizontal="center" vertical="center" wrapText="1"/>
    </xf>
    <xf numFmtId="198" fontId="31" fillId="34" borderId="39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31" fillId="0" borderId="46" xfId="0" applyNumberFormat="1" applyFont="1" applyFill="1" applyBorder="1" applyAlignment="1">
      <alignment horizontal="left" vertical="center" wrapText="1"/>
    </xf>
    <xf numFmtId="0" fontId="31" fillId="0" borderId="64" xfId="0" applyNumberFormat="1" applyFont="1" applyFill="1" applyBorder="1" applyAlignment="1">
      <alignment horizontal="center" vertical="center" wrapText="1"/>
    </xf>
    <xf numFmtId="0" fontId="31" fillId="0" borderId="49" xfId="0" applyNumberFormat="1" applyFont="1" applyFill="1" applyBorder="1" applyAlignment="1">
      <alignment horizontal="center" vertical="center" wrapText="1"/>
    </xf>
    <xf numFmtId="0" fontId="31" fillId="0" borderId="44" xfId="0" applyNumberFormat="1" applyFont="1" applyFill="1" applyBorder="1" applyAlignment="1">
      <alignment horizontal="center" vertical="center" wrapText="1"/>
    </xf>
    <xf numFmtId="198" fontId="31" fillId="34" borderId="8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46" xfId="0" applyNumberFormat="1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46" xfId="0" applyNumberFormat="1" applyFont="1" applyFill="1" applyBorder="1" applyAlignment="1">
      <alignment horizontal="center" vertical="center" wrapText="1"/>
    </xf>
    <xf numFmtId="1" fontId="29" fillId="0" borderId="86" xfId="0" applyNumberFormat="1" applyFont="1" applyFill="1" applyBorder="1" applyAlignment="1" applyProtection="1">
      <alignment horizontal="center" vertical="center"/>
      <protection/>
    </xf>
    <xf numFmtId="1" fontId="29" fillId="0" borderId="87" xfId="0" applyNumberFormat="1" applyFont="1" applyFill="1" applyBorder="1" applyAlignment="1" applyProtection="1">
      <alignment horizontal="center" vertical="center"/>
      <protection/>
    </xf>
    <xf numFmtId="1" fontId="29" fillId="0" borderId="67" xfId="0" applyNumberFormat="1" applyFont="1" applyFill="1" applyBorder="1" applyAlignment="1" applyProtection="1">
      <alignment horizontal="center" vertical="center"/>
      <protection/>
    </xf>
    <xf numFmtId="49" fontId="31" fillId="33" borderId="50" xfId="0" applyNumberFormat="1" applyFont="1" applyFill="1" applyBorder="1" applyAlignment="1">
      <alignment horizontal="center" vertical="center" wrapText="1"/>
    </xf>
    <xf numFmtId="196" fontId="33" fillId="0" borderId="52" xfId="0" applyNumberFormat="1" applyFont="1" applyFill="1" applyBorder="1" applyAlignment="1" applyProtection="1">
      <alignment horizontal="center" vertical="center"/>
      <protection/>
    </xf>
    <xf numFmtId="196" fontId="33" fillId="0" borderId="52" xfId="0" applyNumberFormat="1" applyFont="1" applyFill="1" applyBorder="1" applyAlignment="1" applyProtection="1">
      <alignment vertical="center"/>
      <protection/>
    </xf>
    <xf numFmtId="196" fontId="33" fillId="0" borderId="53" xfId="0" applyNumberFormat="1" applyFont="1" applyFill="1" applyBorder="1" applyAlignment="1" applyProtection="1">
      <alignment vertical="center"/>
      <protection/>
    </xf>
    <xf numFmtId="198" fontId="101" fillId="0" borderId="50" xfId="0" applyNumberFormat="1" applyFont="1" applyFill="1" applyBorder="1" applyAlignment="1" applyProtection="1">
      <alignment horizontal="center" vertical="center"/>
      <protection/>
    </xf>
    <xf numFmtId="0" fontId="33" fillId="0" borderId="84" xfId="0" applyFont="1" applyFill="1" applyBorder="1" applyAlignment="1">
      <alignment horizontal="center" vertical="center" wrapText="1"/>
    </xf>
    <xf numFmtId="196" fontId="33" fillId="0" borderId="52" xfId="0" applyNumberFormat="1" applyFont="1" applyFill="1" applyBorder="1" applyAlignment="1" applyProtection="1">
      <alignment horizontal="center" vertical="center"/>
      <protection/>
    </xf>
    <xf numFmtId="1" fontId="33" fillId="0" borderId="53" xfId="0" applyNumberFormat="1" applyFont="1" applyFill="1" applyBorder="1" applyAlignment="1" applyProtection="1">
      <alignment vertical="center"/>
      <protection/>
    </xf>
    <xf numFmtId="1" fontId="33" fillId="0" borderId="51" xfId="0" applyNumberFormat="1" applyFont="1" applyFill="1" applyBorder="1" applyAlignment="1" applyProtection="1">
      <alignment vertical="center"/>
      <protection/>
    </xf>
    <xf numFmtId="1" fontId="31" fillId="0" borderId="52" xfId="0" applyNumberFormat="1" applyFont="1" applyFill="1" applyBorder="1" applyAlignment="1" applyProtection="1">
      <alignment horizontal="center" vertical="center"/>
      <protection/>
    </xf>
    <xf numFmtId="49" fontId="31" fillId="33" borderId="28" xfId="0" applyNumberFormat="1" applyFont="1" applyFill="1" applyBorder="1" applyAlignment="1">
      <alignment horizontal="center" vertical="center" wrapText="1"/>
    </xf>
    <xf numFmtId="0" fontId="33" fillId="0" borderId="77" xfId="0" applyFont="1" applyFill="1" applyBorder="1" applyAlignment="1">
      <alignment horizontal="center" vertical="center" wrapText="1"/>
    </xf>
    <xf numFmtId="49" fontId="31" fillId="33" borderId="35" xfId="0" applyNumberFormat="1" applyFont="1" applyFill="1" applyBorder="1" applyAlignment="1">
      <alignment horizontal="center" vertical="center" wrapText="1"/>
    </xf>
    <xf numFmtId="49" fontId="33" fillId="34" borderId="36" xfId="0" applyNumberFormat="1" applyFont="1" applyFill="1" applyBorder="1" applyAlignment="1">
      <alignment horizontal="left" vertical="center" wrapText="1"/>
    </xf>
    <xf numFmtId="198" fontId="102" fillId="0" borderId="35" xfId="0" applyNumberFormat="1" applyFont="1" applyFill="1" applyBorder="1" applyAlignment="1" applyProtection="1">
      <alignment horizontal="center" vertical="center"/>
      <protection/>
    </xf>
    <xf numFmtId="0" fontId="33" fillId="0" borderId="40" xfId="0" applyFont="1" applyFill="1" applyBorder="1" applyAlignment="1">
      <alignment horizontal="center" vertical="center" wrapText="1"/>
    </xf>
    <xf numFmtId="0" fontId="33" fillId="0" borderId="78" xfId="0" applyFont="1" applyFill="1" applyBorder="1" applyAlignment="1">
      <alignment horizontal="center" vertical="center" wrapText="1"/>
    </xf>
    <xf numFmtId="49" fontId="34" fillId="34" borderId="36" xfId="0" applyNumberFormat="1" applyFont="1" applyFill="1" applyBorder="1" applyAlignment="1">
      <alignment horizontal="left" vertical="center" wrapText="1"/>
    </xf>
    <xf numFmtId="49" fontId="31" fillId="33" borderId="59" xfId="0" applyNumberFormat="1" applyFont="1" applyFill="1" applyBorder="1" applyAlignment="1">
      <alignment horizontal="center" vertical="center" wrapText="1"/>
    </xf>
    <xf numFmtId="49" fontId="34" fillId="34" borderId="60" xfId="0" applyNumberFormat="1" applyFont="1" applyFill="1" applyBorder="1" applyAlignment="1">
      <alignment horizontal="left" vertical="center" wrapText="1"/>
    </xf>
    <xf numFmtId="198" fontId="101" fillId="0" borderId="59" xfId="0" applyNumberFormat="1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79" xfId="0" applyNumberFormat="1" applyFont="1" applyFill="1" applyBorder="1" applyAlignment="1">
      <alignment horizontal="center" vertical="center" wrapText="1"/>
    </xf>
    <xf numFmtId="49" fontId="34" fillId="34" borderId="29" xfId="0" applyNumberFormat="1" applyFont="1" applyFill="1" applyBorder="1" applyAlignment="1">
      <alignment horizontal="left" vertical="center" wrapText="1"/>
    </xf>
    <xf numFmtId="198" fontId="101" fillId="0" borderId="28" xfId="0" applyNumberFormat="1" applyFont="1" applyFill="1" applyBorder="1" applyAlignment="1" applyProtection="1">
      <alignment horizontal="center" vertical="center"/>
      <protection/>
    </xf>
    <xf numFmtId="196" fontId="33" fillId="0" borderId="13" xfId="0" applyNumberFormat="1" applyFont="1" applyFill="1" applyBorder="1" applyAlignment="1" applyProtection="1">
      <alignment horizontal="center" vertical="center"/>
      <protection/>
    </xf>
    <xf numFmtId="196" fontId="33" fillId="0" borderId="13" xfId="0" applyNumberFormat="1" applyFont="1" applyFill="1" applyBorder="1" applyAlignment="1" applyProtection="1">
      <alignment vertical="center"/>
      <protection/>
    </xf>
    <xf numFmtId="196" fontId="33" fillId="0" borderId="38" xfId="0" applyNumberFormat="1" applyFont="1" applyFill="1" applyBorder="1" applyAlignment="1" applyProtection="1">
      <alignment vertical="center"/>
      <protection/>
    </xf>
    <xf numFmtId="196" fontId="33" fillId="0" borderId="13" xfId="0" applyNumberFormat="1" applyFont="1" applyFill="1" applyBorder="1" applyAlignment="1" applyProtection="1">
      <alignment horizontal="center" vertical="center"/>
      <protection/>
    </xf>
    <xf numFmtId="196" fontId="33" fillId="0" borderId="13" xfId="0" applyNumberFormat="1" applyFont="1" applyFill="1" applyBorder="1" applyAlignment="1" applyProtection="1">
      <alignment vertical="center"/>
      <protection/>
    </xf>
    <xf numFmtId="0" fontId="34" fillId="34" borderId="29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" fontId="31" fillId="0" borderId="46" xfId="0" applyNumberFormat="1" applyFont="1" applyFill="1" applyBorder="1" applyAlignment="1">
      <alignment horizontal="center" vertical="center" wrapText="1"/>
    </xf>
    <xf numFmtId="196" fontId="33" fillId="0" borderId="30" xfId="0" applyNumberFormat="1" applyFont="1" applyFill="1" applyBorder="1" applyAlignment="1" applyProtection="1">
      <alignment vertical="center"/>
      <protection/>
    </xf>
    <xf numFmtId="1" fontId="33" fillId="0" borderId="78" xfId="0" applyNumberFormat="1" applyFont="1" applyFill="1" applyBorder="1" applyAlignment="1">
      <alignment horizontal="center" vertical="center" wrapText="1"/>
    </xf>
    <xf numFmtId="196" fontId="30" fillId="33" borderId="0" xfId="0" applyNumberFormat="1" applyFont="1" applyFill="1" applyBorder="1" applyAlignment="1" applyProtection="1">
      <alignment vertical="center"/>
      <protection/>
    </xf>
    <xf numFmtId="1" fontId="33" fillId="0" borderId="10" xfId="0" applyNumberFormat="1" applyFont="1" applyFill="1" applyBorder="1" applyAlignment="1" applyProtection="1">
      <alignment horizontal="center" vertical="center"/>
      <protection/>
    </xf>
    <xf numFmtId="1" fontId="33" fillId="0" borderId="46" xfId="0" applyNumberFormat="1" applyFont="1" applyFill="1" applyBorder="1" applyAlignment="1">
      <alignment horizontal="center" vertical="center" wrapText="1"/>
    </xf>
    <xf numFmtId="196" fontId="42" fillId="33" borderId="0" xfId="0" applyNumberFormat="1" applyFont="1" applyFill="1" applyBorder="1" applyAlignment="1" applyProtection="1">
      <alignment vertical="center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0" fontId="34" fillId="34" borderId="26" xfId="0" applyFont="1" applyFill="1" applyBorder="1" applyAlignment="1">
      <alignment horizontal="left" vertical="center" wrapText="1"/>
    </xf>
    <xf numFmtId="196" fontId="33" fillId="0" borderId="51" xfId="0" applyNumberFormat="1" applyFont="1" applyFill="1" applyBorder="1" applyAlignment="1" applyProtection="1">
      <alignment vertical="center"/>
      <protection/>
    </xf>
    <xf numFmtId="196" fontId="33" fillId="0" borderId="83" xfId="0" applyNumberFormat="1" applyFont="1" applyFill="1" applyBorder="1" applyAlignment="1" applyProtection="1">
      <alignment horizontal="center" vertical="center"/>
      <protection/>
    </xf>
    <xf numFmtId="0" fontId="29" fillId="0" borderId="67" xfId="0" applyNumberFormat="1" applyFont="1" applyFill="1" applyBorder="1" applyAlignment="1" applyProtection="1">
      <alignment horizontal="center" vertical="center"/>
      <protection/>
    </xf>
    <xf numFmtId="0" fontId="29" fillId="0" borderId="68" xfId="0" applyNumberFormat="1" applyFont="1" applyFill="1" applyBorder="1" applyAlignment="1" applyProtection="1">
      <alignment horizontal="center" vertical="center"/>
      <protection/>
    </xf>
    <xf numFmtId="198" fontId="101" fillId="0" borderId="86" xfId="0" applyNumberFormat="1" applyFont="1" applyFill="1" applyBorder="1" applyAlignment="1" applyProtection="1">
      <alignment horizontal="center" vertical="center"/>
      <protection/>
    </xf>
    <xf numFmtId="198" fontId="29" fillId="0" borderId="86" xfId="0" applyNumberFormat="1" applyFont="1" applyFill="1" applyBorder="1" applyAlignment="1" applyProtection="1">
      <alignment horizontal="center" vertical="center"/>
      <protection/>
    </xf>
    <xf numFmtId="1" fontId="29" fillId="0" borderId="68" xfId="0" applyNumberFormat="1" applyFont="1" applyFill="1" applyBorder="1" applyAlignment="1" applyProtection="1">
      <alignment horizontal="center" vertical="center"/>
      <protection/>
    </xf>
    <xf numFmtId="1" fontId="29" fillId="0" borderId="88" xfId="0" applyNumberFormat="1" applyFont="1" applyFill="1" applyBorder="1" applyAlignment="1" applyProtection="1">
      <alignment horizontal="center" vertical="center"/>
      <protection/>
    </xf>
    <xf numFmtId="198" fontId="101" fillId="0" borderId="50" xfId="0" applyNumberFormat="1" applyFont="1" applyFill="1" applyBorder="1" applyAlignment="1" applyProtection="1">
      <alignment horizontal="center" vertical="center" wrapText="1"/>
      <protection/>
    </xf>
    <xf numFmtId="1" fontId="29" fillId="0" borderId="69" xfId="0" applyNumberFormat="1" applyFont="1" applyFill="1" applyBorder="1" applyAlignment="1" applyProtection="1">
      <alignment horizontal="center" vertical="center" wrapText="1"/>
      <protection/>
    </xf>
    <xf numFmtId="1" fontId="29" fillId="0" borderId="72" xfId="0" applyNumberFormat="1" applyFont="1" applyFill="1" applyBorder="1" applyAlignment="1" applyProtection="1">
      <alignment horizontal="center" vertical="center" wrapText="1"/>
      <protection/>
    </xf>
    <xf numFmtId="196" fontId="30" fillId="34" borderId="23" xfId="0" applyNumberFormat="1" applyFont="1" applyFill="1" applyBorder="1" applyAlignment="1" applyProtection="1">
      <alignment vertical="center"/>
      <protection/>
    </xf>
    <xf numFmtId="49" fontId="31" fillId="34" borderId="28" xfId="0" applyNumberFormat="1" applyFont="1" applyFill="1" applyBorder="1" applyAlignment="1">
      <alignment horizontal="center" vertical="center" wrapText="1"/>
    </xf>
    <xf numFmtId="49" fontId="33" fillId="34" borderId="30" xfId="0" applyNumberFormat="1" applyFont="1" applyFill="1" applyBorder="1" applyAlignment="1">
      <alignment horizontal="center" vertical="center" wrapText="1"/>
    </xf>
    <xf numFmtId="197" fontId="33" fillId="34" borderId="31" xfId="0" applyNumberFormat="1" applyFont="1" applyFill="1" applyBorder="1" applyAlignment="1" applyProtection="1">
      <alignment horizontal="center" vertical="center"/>
      <protection/>
    </xf>
    <xf numFmtId="201" fontId="33" fillId="34" borderId="32" xfId="0" applyNumberFormat="1" applyFont="1" applyFill="1" applyBorder="1" applyAlignment="1" applyProtection="1">
      <alignment horizontal="center" vertical="center"/>
      <protection/>
    </xf>
    <xf numFmtId="198" fontId="101" fillId="34" borderId="28" xfId="0" applyNumberFormat="1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center" vertical="center" wrapText="1"/>
    </xf>
    <xf numFmtId="0" fontId="33" fillId="34" borderId="31" xfId="0" applyFont="1" applyFill="1" applyBorder="1" applyAlignment="1">
      <alignment horizontal="center" vertical="center" wrapText="1"/>
    </xf>
    <xf numFmtId="0" fontId="33" fillId="34" borderId="77" xfId="0" applyNumberFormat="1" applyFont="1" applyFill="1" applyBorder="1" applyAlignment="1">
      <alignment horizontal="center" vertical="center" wrapText="1"/>
    </xf>
    <xf numFmtId="0" fontId="33" fillId="34" borderId="30" xfId="0" applyFont="1" applyFill="1" applyBorder="1" applyAlignment="1">
      <alignment horizontal="center" vertical="center" wrapText="1"/>
    </xf>
    <xf numFmtId="1" fontId="33" fillId="34" borderId="32" xfId="0" applyNumberFormat="1" applyFont="1" applyFill="1" applyBorder="1" applyAlignment="1" applyProtection="1">
      <alignment horizontal="center" vertical="center"/>
      <protection/>
    </xf>
    <xf numFmtId="1" fontId="33" fillId="34" borderId="30" xfId="0" applyNumberFormat="1" applyFont="1" applyFill="1" applyBorder="1" applyAlignment="1">
      <alignment horizontal="center" vertical="center" wrapText="1"/>
    </xf>
    <xf numFmtId="1" fontId="31" fillId="34" borderId="31" xfId="0" applyNumberFormat="1" applyFont="1" applyFill="1" applyBorder="1" applyAlignment="1">
      <alignment horizontal="center" vertical="center" wrapText="1"/>
    </xf>
    <xf numFmtId="1" fontId="31" fillId="34" borderId="32" xfId="0" applyNumberFormat="1" applyFont="1" applyFill="1" applyBorder="1" applyAlignment="1">
      <alignment horizontal="center" vertical="center" wrapText="1"/>
    </xf>
    <xf numFmtId="49" fontId="29" fillId="34" borderId="35" xfId="0" applyNumberFormat="1" applyFont="1" applyFill="1" applyBorder="1" applyAlignment="1">
      <alignment horizontal="center" vertical="center" wrapText="1"/>
    </xf>
    <xf numFmtId="0" fontId="33" fillId="34" borderId="37" xfId="0" applyFont="1" applyFill="1" applyBorder="1" applyAlignment="1">
      <alignment horizontal="center" vertical="center" wrapText="1"/>
    </xf>
    <xf numFmtId="197" fontId="33" fillId="34" borderId="13" xfId="0" applyNumberFormat="1" applyFont="1" applyFill="1" applyBorder="1" applyAlignment="1" applyProtection="1">
      <alignment horizontal="center" vertical="center"/>
      <protection/>
    </xf>
    <xf numFmtId="1" fontId="33" fillId="34" borderId="13" xfId="0" applyNumberFormat="1" applyFont="1" applyFill="1" applyBorder="1" applyAlignment="1" applyProtection="1">
      <alignment horizontal="center" vertical="center"/>
      <protection/>
    </xf>
    <xf numFmtId="1" fontId="33" fillId="34" borderId="38" xfId="0" applyNumberFormat="1" applyFont="1" applyFill="1" applyBorder="1" applyAlignment="1" applyProtection="1">
      <alignment horizontal="center" vertical="center"/>
      <protection/>
    </xf>
    <xf numFmtId="198" fontId="102" fillId="34" borderId="35" xfId="0" applyNumberFormat="1" applyFont="1" applyFill="1" applyBorder="1" applyAlignment="1">
      <alignment horizontal="center" vertical="center" wrapText="1"/>
    </xf>
    <xf numFmtId="0" fontId="33" fillId="34" borderId="40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33" fillId="34" borderId="78" xfId="0" applyNumberFormat="1" applyFont="1" applyFill="1" applyBorder="1" applyAlignment="1">
      <alignment horizontal="center" vertical="center" wrapText="1"/>
    </xf>
    <xf numFmtId="1" fontId="33" fillId="34" borderId="37" xfId="0" applyNumberFormat="1" applyFont="1" applyFill="1" applyBorder="1" applyAlignment="1">
      <alignment horizontal="center" vertical="center" wrapText="1"/>
    </xf>
    <xf numFmtId="1" fontId="31" fillId="34" borderId="13" xfId="0" applyNumberFormat="1" applyFont="1" applyFill="1" applyBorder="1" applyAlignment="1">
      <alignment horizontal="center" vertical="center" wrapText="1"/>
    </xf>
    <xf numFmtId="1" fontId="33" fillId="34" borderId="38" xfId="0" applyNumberFormat="1" applyFont="1" applyFill="1" applyBorder="1" applyAlignment="1">
      <alignment horizontal="center" vertical="center" wrapText="1"/>
    </xf>
    <xf numFmtId="49" fontId="31" fillId="34" borderId="35" xfId="0" applyNumberFormat="1" applyFont="1" applyFill="1" applyBorder="1" applyAlignment="1">
      <alignment horizontal="center" vertical="center" wrapText="1"/>
    </xf>
    <xf numFmtId="0" fontId="33" fillId="34" borderId="38" xfId="0" applyFont="1" applyFill="1" applyBorder="1" applyAlignment="1">
      <alignment horizontal="center" vertical="center" wrapText="1"/>
    </xf>
    <xf numFmtId="198" fontId="101" fillId="34" borderId="35" xfId="0" applyNumberFormat="1" applyFont="1" applyFill="1" applyBorder="1" applyAlignment="1" applyProtection="1">
      <alignment horizontal="center" vertical="center"/>
      <protection/>
    </xf>
    <xf numFmtId="196" fontId="33" fillId="34" borderId="13" xfId="0" applyNumberFormat="1" applyFont="1" applyFill="1" applyBorder="1" applyAlignment="1" applyProtection="1">
      <alignment horizontal="center" vertical="center"/>
      <protection/>
    </xf>
    <xf numFmtId="1" fontId="33" fillId="34" borderId="78" xfId="0" applyNumberFormat="1" applyFont="1" applyFill="1" applyBorder="1" applyAlignment="1">
      <alignment horizontal="center" vertical="center"/>
    </xf>
    <xf numFmtId="0" fontId="33" fillId="34" borderId="37" xfId="0" applyNumberFormat="1" applyFont="1" applyFill="1" applyBorder="1" applyAlignment="1">
      <alignment horizontal="center" vertical="center" wrapText="1"/>
    </xf>
    <xf numFmtId="0" fontId="33" fillId="34" borderId="13" xfId="0" applyNumberFormat="1" applyFont="1" applyFill="1" applyBorder="1" applyAlignment="1">
      <alignment horizontal="center" vertical="center" wrapText="1"/>
    </xf>
    <xf numFmtId="1" fontId="33" fillId="34" borderId="37" xfId="0" applyNumberFormat="1" applyFont="1" applyFill="1" applyBorder="1" applyAlignment="1">
      <alignment horizontal="center" vertical="center" wrapText="1"/>
    </xf>
    <xf numFmtId="1" fontId="31" fillId="34" borderId="13" xfId="0" applyNumberFormat="1" applyFont="1" applyFill="1" applyBorder="1" applyAlignment="1">
      <alignment horizontal="center" vertical="center" wrapText="1"/>
    </xf>
    <xf numFmtId="1" fontId="31" fillId="34" borderId="38" xfId="0" applyNumberFormat="1" applyFont="1" applyFill="1" applyBorder="1" applyAlignment="1">
      <alignment horizontal="center" vertical="center" wrapText="1"/>
    </xf>
    <xf numFmtId="49" fontId="31" fillId="34" borderId="59" xfId="0" applyNumberFormat="1" applyFont="1" applyFill="1" applyBorder="1" applyAlignment="1">
      <alignment horizontal="center" vertical="center" wrapText="1"/>
    </xf>
    <xf numFmtId="196" fontId="33" fillId="34" borderId="45" xfId="0" applyNumberFormat="1" applyFont="1" applyFill="1" applyBorder="1" applyAlignment="1" applyProtection="1">
      <alignment horizontal="center" vertical="center"/>
      <protection/>
    </xf>
    <xf numFmtId="196" fontId="33" fillId="34" borderId="10" xfId="0" applyNumberFormat="1" applyFont="1" applyFill="1" applyBorder="1" applyAlignment="1" applyProtection="1">
      <alignment horizontal="center" vertical="center"/>
      <protection/>
    </xf>
    <xf numFmtId="196" fontId="33" fillId="34" borderId="46" xfId="0" applyNumberFormat="1" applyFont="1" applyFill="1" applyBorder="1" applyAlignment="1" applyProtection="1">
      <alignment horizontal="center" vertical="center"/>
      <protection/>
    </xf>
    <xf numFmtId="198" fontId="101" fillId="34" borderId="59" xfId="0" applyNumberFormat="1" applyFont="1" applyFill="1" applyBorder="1" applyAlignment="1" applyProtection="1">
      <alignment horizontal="center" vertical="center"/>
      <protection/>
    </xf>
    <xf numFmtId="0" fontId="33" fillId="34" borderId="48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1" fontId="33" fillId="34" borderId="79" xfId="0" applyNumberFormat="1" applyFont="1" applyFill="1" applyBorder="1" applyAlignment="1">
      <alignment horizontal="center" vertical="center"/>
    </xf>
    <xf numFmtId="196" fontId="33" fillId="34" borderId="45" xfId="0" applyNumberFormat="1" applyFont="1" applyFill="1" applyBorder="1" applyAlignment="1" applyProtection="1">
      <alignment vertical="center"/>
      <protection/>
    </xf>
    <xf numFmtId="196" fontId="33" fillId="34" borderId="10" xfId="0" applyNumberFormat="1" applyFont="1" applyFill="1" applyBorder="1" applyAlignment="1" applyProtection="1">
      <alignment vertical="center"/>
      <protection/>
    </xf>
    <xf numFmtId="1" fontId="33" fillId="34" borderId="46" xfId="0" applyNumberFormat="1" applyFont="1" applyFill="1" applyBorder="1" applyAlignment="1" applyProtection="1">
      <alignment vertical="center"/>
      <protection/>
    </xf>
    <xf numFmtId="1" fontId="33" fillId="34" borderId="45" xfId="0" applyNumberFormat="1" applyFont="1" applyFill="1" applyBorder="1" applyAlignment="1" applyProtection="1">
      <alignment vertical="center"/>
      <protection/>
    </xf>
    <xf numFmtId="1" fontId="31" fillId="34" borderId="10" xfId="0" applyNumberFormat="1" applyFont="1" applyFill="1" applyBorder="1" applyAlignment="1" applyProtection="1">
      <alignment horizontal="center" vertical="center"/>
      <protection/>
    </xf>
    <xf numFmtId="1" fontId="31" fillId="34" borderId="46" xfId="0" applyNumberFormat="1" applyFont="1" applyFill="1" applyBorder="1" applyAlignment="1">
      <alignment horizontal="center" vertical="center" wrapText="1"/>
    </xf>
    <xf numFmtId="0" fontId="33" fillId="34" borderId="32" xfId="0" applyFont="1" applyFill="1" applyBorder="1" applyAlignment="1">
      <alignment horizontal="center" vertical="center" wrapText="1"/>
    </xf>
    <xf numFmtId="198" fontId="101" fillId="34" borderId="28" xfId="0" applyNumberFormat="1" applyFont="1" applyFill="1" applyBorder="1" applyAlignment="1" applyProtection="1">
      <alignment horizontal="center" vertical="center"/>
      <protection/>
    </xf>
    <xf numFmtId="0" fontId="33" fillId="34" borderId="30" xfId="0" applyNumberFormat="1" applyFont="1" applyFill="1" applyBorder="1" applyAlignment="1">
      <alignment horizontal="center" vertical="center" wrapText="1"/>
    </xf>
    <xf numFmtId="0" fontId="33" fillId="34" borderId="31" xfId="0" applyNumberFormat="1" applyFont="1" applyFill="1" applyBorder="1" applyAlignment="1">
      <alignment horizontal="center" vertical="center" wrapText="1"/>
    </xf>
    <xf numFmtId="1" fontId="33" fillId="34" borderId="32" xfId="0" applyNumberFormat="1" applyFont="1" applyFill="1" applyBorder="1" applyAlignment="1">
      <alignment horizontal="center" vertical="center" wrapText="1"/>
    </xf>
    <xf numFmtId="1" fontId="31" fillId="34" borderId="31" xfId="0" applyNumberFormat="1" applyFont="1" applyFill="1" applyBorder="1" applyAlignment="1">
      <alignment horizontal="center" vertical="center" wrapText="1"/>
    </xf>
    <xf numFmtId="198" fontId="102" fillId="34" borderId="35" xfId="0" applyNumberFormat="1" applyFont="1" applyFill="1" applyBorder="1" applyAlignment="1" applyProtection="1">
      <alignment horizontal="center" vertical="center"/>
      <protection/>
    </xf>
    <xf numFmtId="0" fontId="33" fillId="34" borderId="45" xfId="0" applyFont="1" applyFill="1" applyBorder="1" applyAlignment="1">
      <alignment horizontal="center" vertical="center" wrapText="1"/>
    </xf>
    <xf numFmtId="197" fontId="33" fillId="34" borderId="10" xfId="0" applyNumberFormat="1" applyFont="1" applyFill="1" applyBorder="1" applyAlignment="1" applyProtection="1">
      <alignment horizontal="center" vertical="center"/>
      <protection/>
    </xf>
    <xf numFmtId="201" fontId="33" fillId="34" borderId="46" xfId="0" applyNumberFormat="1" applyFont="1" applyFill="1" applyBorder="1" applyAlignment="1" applyProtection="1">
      <alignment horizontal="center" vertical="center"/>
      <protection/>
    </xf>
    <xf numFmtId="198" fontId="101" fillId="34" borderId="59" xfId="0" applyNumberFormat="1" applyFont="1" applyFill="1" applyBorder="1" applyAlignment="1">
      <alignment horizontal="center" vertical="center" wrapText="1"/>
    </xf>
    <xf numFmtId="1" fontId="33" fillId="34" borderId="46" xfId="0" applyNumberFormat="1" applyFont="1" applyFill="1" applyBorder="1" applyAlignment="1" applyProtection="1">
      <alignment horizontal="center" vertical="center"/>
      <protection/>
    </xf>
    <xf numFmtId="196" fontId="31" fillId="34" borderId="45" xfId="0" applyNumberFormat="1" applyFont="1" applyFill="1" applyBorder="1" applyAlignment="1" applyProtection="1">
      <alignment horizontal="center" vertical="center"/>
      <protection/>
    </xf>
    <xf numFmtId="1" fontId="31" fillId="34" borderId="10" xfId="0" applyNumberFormat="1" applyFont="1" applyFill="1" applyBorder="1" applyAlignment="1">
      <alignment horizontal="center" vertical="center" wrapText="1"/>
    </xf>
    <xf numFmtId="1" fontId="31" fillId="34" borderId="46" xfId="0" applyNumberFormat="1" applyFont="1" applyFill="1" applyBorder="1" applyAlignment="1">
      <alignment horizontal="center" vertical="center" wrapText="1"/>
    </xf>
    <xf numFmtId="196" fontId="33" fillId="34" borderId="30" xfId="0" applyNumberFormat="1" applyFont="1" applyFill="1" applyBorder="1" applyAlignment="1" applyProtection="1">
      <alignment horizontal="center" vertical="center"/>
      <protection/>
    </xf>
    <xf numFmtId="196" fontId="33" fillId="34" borderId="31" xfId="0" applyNumberFormat="1" applyFont="1" applyFill="1" applyBorder="1" applyAlignment="1" applyProtection="1">
      <alignment horizontal="center" vertical="center"/>
      <protection/>
    </xf>
    <xf numFmtId="196" fontId="33" fillId="34" borderId="32" xfId="0" applyNumberFormat="1" applyFont="1" applyFill="1" applyBorder="1" applyAlignment="1" applyProtection="1">
      <alignment horizontal="center" vertical="center"/>
      <protection/>
    </xf>
    <xf numFmtId="1" fontId="33" fillId="34" borderId="77" xfId="0" applyNumberFormat="1" applyFont="1" applyFill="1" applyBorder="1" applyAlignment="1">
      <alignment horizontal="center" vertical="center"/>
    </xf>
    <xf numFmtId="196" fontId="33" fillId="34" borderId="30" xfId="0" applyNumberFormat="1" applyFont="1" applyFill="1" applyBorder="1" applyAlignment="1" applyProtection="1">
      <alignment vertical="center"/>
      <protection/>
    </xf>
    <xf numFmtId="196" fontId="33" fillId="34" borderId="31" xfId="0" applyNumberFormat="1" applyFont="1" applyFill="1" applyBorder="1" applyAlignment="1" applyProtection="1">
      <alignment vertical="center"/>
      <protection/>
    </xf>
    <xf numFmtId="1" fontId="33" fillId="34" borderId="32" xfId="0" applyNumberFormat="1" applyFont="1" applyFill="1" applyBorder="1" applyAlignment="1" applyProtection="1">
      <alignment vertical="center"/>
      <protection/>
    </xf>
    <xf numFmtId="1" fontId="33" fillId="34" borderId="30" xfId="0" applyNumberFormat="1" applyFont="1" applyFill="1" applyBorder="1" applyAlignment="1" applyProtection="1">
      <alignment vertical="center"/>
      <protection/>
    </xf>
    <xf numFmtId="1" fontId="31" fillId="34" borderId="31" xfId="0" applyNumberFormat="1" applyFont="1" applyFill="1" applyBorder="1" applyAlignment="1" applyProtection="1">
      <alignment horizontal="center" vertical="center"/>
      <protection/>
    </xf>
    <xf numFmtId="0" fontId="33" fillId="34" borderId="36" xfId="0" applyFont="1" applyFill="1" applyBorder="1" applyAlignment="1">
      <alignment vertical="center" wrapText="1"/>
    </xf>
    <xf numFmtId="196" fontId="33" fillId="34" borderId="37" xfId="0" applyNumberFormat="1" applyFont="1" applyFill="1" applyBorder="1" applyAlignment="1" applyProtection="1">
      <alignment horizontal="center" vertical="center"/>
      <protection/>
    </xf>
    <xf numFmtId="196" fontId="33" fillId="34" borderId="38" xfId="0" applyNumberFormat="1" applyFont="1" applyFill="1" applyBorder="1" applyAlignment="1" applyProtection="1">
      <alignment horizontal="center" vertical="center"/>
      <protection/>
    </xf>
    <xf numFmtId="196" fontId="33" fillId="34" borderId="37" xfId="0" applyNumberFormat="1" applyFont="1" applyFill="1" applyBorder="1" applyAlignment="1" applyProtection="1">
      <alignment vertical="center"/>
      <protection/>
    </xf>
    <xf numFmtId="196" fontId="33" fillId="34" borderId="13" xfId="0" applyNumberFormat="1" applyFont="1" applyFill="1" applyBorder="1" applyAlignment="1" applyProtection="1">
      <alignment vertical="center"/>
      <protection/>
    </xf>
    <xf numFmtId="1" fontId="33" fillId="34" borderId="38" xfId="0" applyNumberFormat="1" applyFont="1" applyFill="1" applyBorder="1" applyAlignment="1" applyProtection="1">
      <alignment vertical="center"/>
      <protection/>
    </xf>
    <xf numFmtId="1" fontId="33" fillId="34" borderId="37" xfId="0" applyNumberFormat="1" applyFont="1" applyFill="1" applyBorder="1" applyAlignment="1" applyProtection="1">
      <alignment vertical="center"/>
      <protection/>
    </xf>
    <xf numFmtId="1" fontId="31" fillId="34" borderId="13" xfId="0" applyNumberFormat="1" applyFont="1" applyFill="1" applyBorder="1" applyAlignment="1" applyProtection="1">
      <alignment horizontal="center" vertical="center"/>
      <protection/>
    </xf>
    <xf numFmtId="196" fontId="33" fillId="34" borderId="77" xfId="0" applyNumberFormat="1" applyFont="1" applyFill="1" applyBorder="1" applyAlignment="1" applyProtection="1">
      <alignment horizontal="center" vertical="center"/>
      <protection/>
    </xf>
    <xf numFmtId="0" fontId="31" fillId="34" borderId="31" xfId="0" applyNumberFormat="1" applyFont="1" applyFill="1" applyBorder="1" applyAlignment="1">
      <alignment horizontal="center" vertical="center" wrapText="1"/>
    </xf>
    <xf numFmtId="0" fontId="31" fillId="34" borderId="32" xfId="0" applyNumberFormat="1" applyFont="1" applyFill="1" applyBorder="1" applyAlignment="1">
      <alignment horizontal="center" vertical="center" wrapText="1"/>
    </xf>
    <xf numFmtId="196" fontId="33" fillId="34" borderId="78" xfId="0" applyNumberFormat="1" applyFont="1" applyFill="1" applyBorder="1" applyAlignment="1" applyProtection="1">
      <alignment horizontal="center" vertical="center"/>
      <protection/>
    </xf>
    <xf numFmtId="0" fontId="31" fillId="34" borderId="13" xfId="0" applyNumberFormat="1" applyFont="1" applyFill="1" applyBorder="1" applyAlignment="1">
      <alignment horizontal="center" vertical="center" wrapText="1"/>
    </xf>
    <xf numFmtId="0" fontId="31" fillId="34" borderId="38" xfId="0" applyNumberFormat="1" applyFont="1" applyFill="1" applyBorder="1" applyAlignment="1">
      <alignment horizontal="center" vertical="center" wrapText="1"/>
    </xf>
    <xf numFmtId="1" fontId="33" fillId="34" borderId="46" xfId="0" applyNumberFormat="1" applyFont="1" applyFill="1" applyBorder="1" applyAlignment="1" applyProtection="1">
      <alignment horizontal="center" vertical="center"/>
      <protection/>
    </xf>
    <xf numFmtId="0" fontId="31" fillId="34" borderId="10" xfId="0" applyNumberFormat="1" applyFont="1" applyFill="1" applyBorder="1" applyAlignment="1">
      <alignment horizontal="center" vertical="center" wrapText="1"/>
    </xf>
    <xf numFmtId="0" fontId="31" fillId="34" borderId="46" xfId="0" applyNumberFormat="1" applyFont="1" applyFill="1" applyBorder="1" applyAlignment="1">
      <alignment horizontal="center" vertical="center" wrapText="1"/>
    </xf>
    <xf numFmtId="198" fontId="101" fillId="34" borderId="28" xfId="0" applyNumberFormat="1" applyFont="1" applyFill="1" applyBorder="1" applyAlignment="1" applyProtection="1">
      <alignment horizontal="center" vertical="center"/>
      <protection/>
    </xf>
    <xf numFmtId="1" fontId="31" fillId="34" borderId="31" xfId="0" applyNumberFormat="1" applyFont="1" applyFill="1" applyBorder="1" applyAlignment="1" applyProtection="1">
      <alignment vertical="center"/>
      <protection/>
    </xf>
    <xf numFmtId="1" fontId="31" fillId="34" borderId="32" xfId="0" applyNumberFormat="1" applyFont="1" applyFill="1" applyBorder="1" applyAlignment="1" applyProtection="1">
      <alignment vertical="center"/>
      <protection/>
    </xf>
    <xf numFmtId="198" fontId="102" fillId="34" borderId="35" xfId="0" applyNumberFormat="1" applyFont="1" applyFill="1" applyBorder="1" applyAlignment="1" applyProtection="1">
      <alignment horizontal="center" vertical="center"/>
      <protection/>
    </xf>
    <xf numFmtId="1" fontId="31" fillId="34" borderId="13" xfId="0" applyNumberFormat="1" applyFont="1" applyFill="1" applyBorder="1" applyAlignment="1" applyProtection="1">
      <alignment vertical="center"/>
      <protection/>
    </xf>
    <xf numFmtId="1" fontId="31" fillId="34" borderId="38" xfId="0" applyNumberFormat="1" applyFont="1" applyFill="1" applyBorder="1" applyAlignment="1" applyProtection="1">
      <alignment vertical="center"/>
      <protection/>
    </xf>
    <xf numFmtId="198" fontId="101" fillId="34" borderId="59" xfId="0" applyNumberFormat="1" applyFont="1" applyFill="1" applyBorder="1" applyAlignment="1" applyProtection="1">
      <alignment horizontal="center" vertical="center"/>
      <protection/>
    </xf>
    <xf numFmtId="1" fontId="31" fillId="34" borderId="46" xfId="0" applyNumberFormat="1" applyFont="1" applyFill="1" applyBorder="1" applyAlignment="1" applyProtection="1">
      <alignment vertical="center"/>
      <protection/>
    </xf>
    <xf numFmtId="1" fontId="33" fillId="34" borderId="30" xfId="0" applyNumberFormat="1" applyFont="1" applyFill="1" applyBorder="1" applyAlignment="1">
      <alignment horizontal="center" vertical="center" wrapText="1"/>
    </xf>
    <xf numFmtId="196" fontId="31" fillId="34" borderId="37" xfId="0" applyNumberFormat="1" applyFont="1" applyFill="1" applyBorder="1" applyAlignment="1" applyProtection="1">
      <alignment horizontal="center" vertical="center"/>
      <protection/>
    </xf>
    <xf numFmtId="1" fontId="33" fillId="34" borderId="31" xfId="0" applyNumberFormat="1" applyFont="1" applyFill="1" applyBorder="1" applyAlignment="1">
      <alignment horizontal="center" vertical="center"/>
    </xf>
    <xf numFmtId="1" fontId="33" fillId="34" borderId="77" xfId="0" applyNumberFormat="1" applyFont="1" applyFill="1" applyBorder="1" applyAlignment="1">
      <alignment horizontal="center" vertical="center" wrapText="1"/>
    </xf>
    <xf numFmtId="1" fontId="33" fillId="34" borderId="13" xfId="0" applyNumberFormat="1" applyFont="1" applyFill="1" applyBorder="1" applyAlignment="1">
      <alignment horizontal="center" vertical="center"/>
    </xf>
    <xf numFmtId="1" fontId="33" fillId="34" borderId="78" xfId="0" applyNumberFormat="1" applyFont="1" applyFill="1" applyBorder="1" applyAlignment="1">
      <alignment horizontal="center" vertical="center" wrapText="1"/>
    </xf>
    <xf numFmtId="0" fontId="33" fillId="34" borderId="46" xfId="0" applyFont="1" applyFill="1" applyBorder="1" applyAlignment="1">
      <alignment horizontal="center" vertical="center" wrapText="1"/>
    </xf>
    <xf numFmtId="0" fontId="33" fillId="34" borderId="45" xfId="0" applyNumberFormat="1" applyFont="1" applyFill="1" applyBorder="1" applyAlignment="1">
      <alignment horizontal="center" vertical="center" wrapText="1"/>
    </xf>
    <xf numFmtId="0" fontId="33" fillId="34" borderId="10" xfId="0" applyNumberFormat="1" applyFont="1" applyFill="1" applyBorder="1" applyAlignment="1">
      <alignment horizontal="center" vertical="center" wrapText="1"/>
    </xf>
    <xf numFmtId="1" fontId="33" fillId="34" borderId="46" xfId="0" applyNumberFormat="1" applyFont="1" applyFill="1" applyBorder="1" applyAlignment="1">
      <alignment horizontal="center" vertical="center" wrapText="1"/>
    </xf>
    <xf numFmtId="1" fontId="33" fillId="34" borderId="45" xfId="0" applyNumberFormat="1" applyFont="1" applyFill="1" applyBorder="1" applyAlignment="1">
      <alignment horizontal="center" vertical="center" wrapText="1"/>
    </xf>
    <xf numFmtId="1" fontId="31" fillId="34" borderId="10" xfId="0" applyNumberFormat="1" applyFont="1" applyFill="1" applyBorder="1" applyAlignment="1">
      <alignment horizontal="center" vertical="center" wrapText="1"/>
    </xf>
    <xf numFmtId="1" fontId="31" fillId="34" borderId="32" xfId="0" applyNumberFormat="1" applyFont="1" applyFill="1" applyBorder="1" applyAlignment="1">
      <alignment horizontal="center" vertical="center" wrapText="1"/>
    </xf>
    <xf numFmtId="201" fontId="33" fillId="34" borderId="38" xfId="0" applyNumberFormat="1" applyFont="1" applyFill="1" applyBorder="1" applyAlignment="1" applyProtection="1">
      <alignment horizontal="center" vertical="center"/>
      <protection/>
    </xf>
    <xf numFmtId="1" fontId="31" fillId="34" borderId="38" xfId="0" applyNumberFormat="1" applyFont="1" applyFill="1" applyBorder="1" applyAlignment="1">
      <alignment horizontal="center" vertical="center" wrapText="1"/>
    </xf>
    <xf numFmtId="1" fontId="33" fillId="34" borderId="45" xfId="0" applyNumberFormat="1" applyFont="1" applyFill="1" applyBorder="1" applyAlignment="1">
      <alignment horizontal="center" vertical="center" wrapText="1"/>
    </xf>
    <xf numFmtId="1" fontId="33" fillId="34" borderId="45" xfId="0" applyNumberFormat="1" applyFont="1" applyFill="1" applyBorder="1" applyAlignment="1" applyProtection="1">
      <alignment horizontal="center" vertical="center"/>
      <protection/>
    </xf>
    <xf numFmtId="1" fontId="31" fillId="34" borderId="10" xfId="0" applyNumberFormat="1" applyFont="1" applyFill="1" applyBorder="1" applyAlignment="1" applyProtection="1">
      <alignment vertical="center"/>
      <protection/>
    </xf>
    <xf numFmtId="0" fontId="29" fillId="34" borderId="67" xfId="0" applyNumberFormat="1" applyFont="1" applyFill="1" applyBorder="1" applyAlignment="1" applyProtection="1">
      <alignment horizontal="center" vertical="center"/>
      <protection/>
    </xf>
    <xf numFmtId="0" fontId="29" fillId="34" borderId="68" xfId="0" applyNumberFormat="1" applyFont="1" applyFill="1" applyBorder="1" applyAlignment="1" applyProtection="1">
      <alignment horizontal="center" vertical="center"/>
      <protection/>
    </xf>
    <xf numFmtId="1" fontId="29" fillId="34" borderId="86" xfId="0" applyNumberFormat="1" applyFont="1" applyFill="1" applyBorder="1" applyAlignment="1" applyProtection="1">
      <alignment horizontal="center" vertical="center"/>
      <protection/>
    </xf>
    <xf numFmtId="1" fontId="29" fillId="34" borderId="87" xfId="0" applyNumberFormat="1" applyFont="1" applyFill="1" applyBorder="1" applyAlignment="1" applyProtection="1">
      <alignment horizontal="center" vertical="center"/>
      <protection/>
    </xf>
    <xf numFmtId="1" fontId="29" fillId="34" borderId="67" xfId="0" applyNumberFormat="1" applyFont="1" applyFill="1" applyBorder="1" applyAlignment="1" applyProtection="1">
      <alignment horizontal="center" vertical="center"/>
      <protection/>
    </xf>
    <xf numFmtId="1" fontId="29" fillId="34" borderId="88" xfId="0" applyNumberFormat="1" applyFont="1" applyFill="1" applyBorder="1" applyAlignment="1" applyProtection="1">
      <alignment horizontal="center" vertical="center"/>
      <protection/>
    </xf>
    <xf numFmtId="49" fontId="31" fillId="33" borderId="13" xfId="0" applyNumberFormat="1" applyFont="1" applyFill="1" applyBorder="1" applyAlignment="1">
      <alignment horizontal="left" vertical="center" wrapText="1"/>
    </xf>
    <xf numFmtId="198" fontId="31" fillId="33" borderId="13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196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49" fontId="33" fillId="33" borderId="28" xfId="0" applyNumberFormat="1" applyFont="1" applyFill="1" applyBorder="1" applyAlignment="1" applyProtection="1">
      <alignment horizontal="center" vertical="center"/>
      <protection/>
    </xf>
    <xf numFmtId="0" fontId="33" fillId="33" borderId="89" xfId="0" applyNumberFormat="1" applyFont="1" applyFill="1" applyBorder="1" applyAlignment="1" applyProtection="1">
      <alignment horizontal="left" vertical="center"/>
      <protection/>
    </xf>
    <xf numFmtId="197" fontId="41" fillId="33" borderId="32" xfId="0" applyNumberFormat="1" applyFont="1" applyFill="1" applyBorder="1" applyAlignment="1" applyProtection="1">
      <alignment horizontal="center" vertical="center"/>
      <protection/>
    </xf>
    <xf numFmtId="198" fontId="33" fillId="33" borderId="28" xfId="0" applyNumberFormat="1" applyFont="1" applyFill="1" applyBorder="1" applyAlignment="1" applyProtection="1">
      <alignment horizontal="center" vertical="center"/>
      <protection/>
    </xf>
    <xf numFmtId="1" fontId="33" fillId="33" borderId="73" xfId="0" applyNumberFormat="1" applyFont="1" applyFill="1" applyBorder="1" applyAlignment="1">
      <alignment horizontal="center" vertical="center" wrapText="1"/>
    </xf>
    <xf numFmtId="1" fontId="33" fillId="33" borderId="11" xfId="0" applyNumberFormat="1" applyFont="1" applyFill="1" applyBorder="1" applyAlignment="1">
      <alignment horizontal="center" vertical="center" wrapText="1"/>
    </xf>
    <xf numFmtId="1" fontId="33" fillId="33" borderId="74" xfId="0" applyNumberFormat="1" applyFont="1" applyFill="1" applyBorder="1" applyAlignment="1">
      <alignment horizontal="center" vertical="center" wrapText="1"/>
    </xf>
    <xf numFmtId="1" fontId="34" fillId="33" borderId="30" xfId="0" applyNumberFormat="1" applyFont="1" applyFill="1" applyBorder="1" applyAlignment="1">
      <alignment horizontal="center" vertical="center" wrapText="1"/>
    </xf>
    <xf numFmtId="1" fontId="34" fillId="33" borderId="31" xfId="0" applyNumberFormat="1" applyFont="1" applyFill="1" applyBorder="1" applyAlignment="1">
      <alignment horizontal="center" vertical="center" wrapText="1"/>
    </xf>
    <xf numFmtId="1" fontId="34" fillId="33" borderId="90" xfId="0" applyNumberFormat="1" applyFont="1" applyFill="1" applyBorder="1" applyAlignment="1">
      <alignment horizontal="center" vertical="center" wrapText="1"/>
    </xf>
    <xf numFmtId="1" fontId="34" fillId="33" borderId="73" xfId="0" applyNumberFormat="1" applyFont="1" applyFill="1" applyBorder="1" applyAlignment="1">
      <alignment horizontal="center" vertical="center" wrapText="1"/>
    </xf>
    <xf numFmtId="1" fontId="29" fillId="33" borderId="11" xfId="0" applyNumberFormat="1" applyFont="1" applyFill="1" applyBorder="1" applyAlignment="1">
      <alignment horizontal="center" vertical="center" wrapText="1"/>
    </xf>
    <xf numFmtId="1" fontId="29" fillId="33" borderId="12" xfId="0" applyNumberFormat="1" applyFont="1" applyFill="1" applyBorder="1" applyAlignment="1">
      <alignment horizontal="center" vertical="center" wrapText="1"/>
    </xf>
    <xf numFmtId="49" fontId="33" fillId="33" borderId="35" xfId="0" applyNumberFormat="1" applyFont="1" applyFill="1" applyBorder="1" applyAlignment="1">
      <alignment horizontal="center" vertical="center" wrapText="1"/>
    </xf>
    <xf numFmtId="49" fontId="33" fillId="33" borderId="36" xfId="0" applyNumberFormat="1" applyFont="1" applyFill="1" applyBorder="1" applyAlignment="1">
      <alignment horizontal="left" vertical="center" wrapText="1"/>
    </xf>
    <xf numFmtId="197" fontId="41" fillId="33" borderId="38" xfId="0" applyNumberFormat="1" applyFont="1" applyFill="1" applyBorder="1" applyAlignment="1" applyProtection="1">
      <alignment horizontal="center" vertical="center"/>
      <protection/>
    </xf>
    <xf numFmtId="198" fontId="33" fillId="33" borderId="35" xfId="0" applyNumberFormat="1" applyFont="1" applyFill="1" applyBorder="1" applyAlignment="1" applyProtection="1">
      <alignment horizontal="center" vertical="center"/>
      <protection/>
    </xf>
    <xf numFmtId="1" fontId="33" fillId="33" borderId="13" xfId="0" applyNumberFormat="1" applyFont="1" applyFill="1" applyBorder="1" applyAlignment="1">
      <alignment horizontal="center" vertical="center" wrapText="1"/>
    </xf>
    <xf numFmtId="1" fontId="34" fillId="33" borderId="37" xfId="0" applyNumberFormat="1" applyFont="1" applyFill="1" applyBorder="1" applyAlignment="1">
      <alignment horizontal="center" vertical="center" wrapText="1"/>
    </xf>
    <xf numFmtId="1" fontId="34" fillId="33" borderId="13" xfId="0" applyNumberFormat="1" applyFont="1" applyFill="1" applyBorder="1" applyAlignment="1">
      <alignment horizontal="center" vertical="center" wrapText="1"/>
    </xf>
    <xf numFmtId="1" fontId="34" fillId="33" borderId="38" xfId="0" applyNumberFormat="1" applyFont="1" applyFill="1" applyBorder="1" applyAlignment="1">
      <alignment horizontal="center" vertical="center" wrapText="1"/>
    </xf>
    <xf numFmtId="1" fontId="34" fillId="33" borderId="40" xfId="0" applyNumberFormat="1" applyFont="1" applyFill="1" applyBorder="1" applyAlignment="1">
      <alignment horizontal="center" vertical="center" wrapText="1"/>
    </xf>
    <xf numFmtId="1" fontId="29" fillId="33" borderId="13" xfId="0" applyNumberFormat="1" applyFont="1" applyFill="1" applyBorder="1" applyAlignment="1">
      <alignment horizontal="center" vertical="center" wrapText="1"/>
    </xf>
    <xf numFmtId="1" fontId="29" fillId="33" borderId="38" xfId="0" applyNumberFormat="1" applyFont="1" applyFill="1" applyBorder="1" applyAlignment="1">
      <alignment horizontal="center" vertical="center" wrapText="1"/>
    </xf>
    <xf numFmtId="49" fontId="33" fillId="33" borderId="35" xfId="0" applyNumberFormat="1" applyFont="1" applyFill="1" applyBorder="1" applyAlignment="1" applyProtection="1">
      <alignment horizontal="center" vertical="center"/>
      <protection/>
    </xf>
    <xf numFmtId="0" fontId="33" fillId="33" borderId="36" xfId="0" applyNumberFormat="1" applyFont="1" applyFill="1" applyBorder="1" applyAlignment="1" applyProtection="1">
      <alignment horizontal="left" vertical="center"/>
      <protection/>
    </xf>
    <xf numFmtId="0" fontId="34" fillId="33" borderId="36" xfId="0" applyNumberFormat="1" applyFont="1" applyFill="1" applyBorder="1" applyAlignment="1" applyProtection="1">
      <alignment horizontal="left" vertical="center"/>
      <protection/>
    </xf>
    <xf numFmtId="198" fontId="34" fillId="33" borderId="35" xfId="0" applyNumberFormat="1" applyFont="1" applyFill="1" applyBorder="1" applyAlignment="1" applyProtection="1">
      <alignment horizontal="center" vertical="center"/>
      <protection/>
    </xf>
    <xf numFmtId="1" fontId="34" fillId="33" borderId="38" xfId="0" applyNumberFormat="1" applyFont="1" applyFill="1" applyBorder="1" applyAlignment="1" applyProtection="1">
      <alignment horizontal="center" vertical="center"/>
      <protection/>
    </xf>
    <xf numFmtId="1" fontId="34" fillId="33" borderId="40" xfId="0" applyNumberFormat="1" applyFont="1" applyFill="1" applyBorder="1" applyAlignment="1" applyProtection="1">
      <alignment horizontal="center" vertical="center"/>
      <protection/>
    </xf>
    <xf numFmtId="196" fontId="34" fillId="33" borderId="36" xfId="0" applyNumberFormat="1" applyFont="1" applyFill="1" applyBorder="1" applyAlignment="1" applyProtection="1">
      <alignment horizontal="left" vertical="center"/>
      <protection/>
    </xf>
    <xf numFmtId="196" fontId="33" fillId="33" borderId="37" xfId="0" applyNumberFormat="1" applyFont="1" applyFill="1" applyBorder="1" applyAlignment="1" applyProtection="1">
      <alignment horizontal="left" vertical="center"/>
      <protection/>
    </xf>
    <xf numFmtId="198" fontId="29" fillId="0" borderId="25" xfId="0" applyNumberFormat="1" applyFont="1" applyFill="1" applyBorder="1" applyAlignment="1" applyProtection="1">
      <alignment horizontal="center" vertical="center"/>
      <protection/>
    </xf>
    <xf numFmtId="1" fontId="29" fillId="0" borderId="91" xfId="0" applyNumberFormat="1" applyFont="1" applyFill="1" applyBorder="1" applyAlignment="1" applyProtection="1">
      <alignment horizontal="center" vertical="center"/>
      <protection/>
    </xf>
    <xf numFmtId="1" fontId="29" fillId="0" borderId="92" xfId="0" applyNumberFormat="1" applyFont="1" applyFill="1" applyBorder="1" applyAlignment="1" applyProtection="1">
      <alignment horizontal="center" vertical="center"/>
      <protection/>
    </xf>
    <xf numFmtId="1" fontId="29" fillId="0" borderId="93" xfId="0" applyNumberFormat="1" applyFont="1" applyFill="1" applyBorder="1" applyAlignment="1" applyProtection="1">
      <alignment horizontal="center" vertical="center"/>
      <protection/>
    </xf>
    <xf numFmtId="1" fontId="29" fillId="0" borderId="71" xfId="0" applyNumberFormat="1" applyFont="1" applyFill="1" applyBorder="1" applyAlignment="1" applyProtection="1">
      <alignment horizontal="center" vertical="center"/>
      <protection/>
    </xf>
    <xf numFmtId="198" fontId="29" fillId="0" borderId="51" xfId="0" applyNumberFormat="1" applyFont="1" applyFill="1" applyBorder="1" applyAlignment="1" applyProtection="1">
      <alignment horizontal="center" vertical="center"/>
      <protection/>
    </xf>
    <xf numFmtId="198" fontId="29" fillId="0" borderId="52" xfId="0" applyNumberFormat="1" applyFont="1" applyFill="1" applyBorder="1" applyAlignment="1" applyProtection="1">
      <alignment horizontal="center" vertical="center"/>
      <protection/>
    </xf>
    <xf numFmtId="198" fontId="29" fillId="0" borderId="53" xfId="0" applyNumberFormat="1" applyFont="1" applyFill="1" applyBorder="1" applyAlignment="1" applyProtection="1">
      <alignment horizontal="center" vertical="center"/>
      <protection/>
    </xf>
    <xf numFmtId="1" fontId="29" fillId="0" borderId="27" xfId="0" applyNumberFormat="1" applyFont="1" applyFill="1" applyBorder="1" applyAlignment="1" applyProtection="1">
      <alignment horizontal="center" vertical="center"/>
      <protection/>
    </xf>
    <xf numFmtId="198" fontId="29" fillId="0" borderId="25" xfId="0" applyNumberFormat="1" applyFont="1" applyFill="1" applyBorder="1" applyAlignment="1" applyProtection="1">
      <alignment horizontal="center" vertical="center" wrapText="1"/>
      <protection/>
    </xf>
    <xf numFmtId="198" fontId="29" fillId="0" borderId="87" xfId="0" applyNumberFormat="1" applyFont="1" applyFill="1" applyBorder="1" applyAlignment="1" applyProtection="1">
      <alignment horizontal="center" vertical="center" wrapText="1"/>
      <protection/>
    </xf>
    <xf numFmtId="198" fontId="29" fillId="0" borderId="67" xfId="0" applyNumberFormat="1" applyFont="1" applyFill="1" applyBorder="1" applyAlignment="1" applyProtection="1">
      <alignment horizontal="center" vertical="center" wrapText="1"/>
      <protection/>
    </xf>
    <xf numFmtId="198" fontId="29" fillId="0" borderId="88" xfId="0" applyNumberFormat="1" applyFont="1" applyFill="1" applyBorder="1" applyAlignment="1" applyProtection="1">
      <alignment horizontal="center" vertical="center" wrapText="1"/>
      <protection/>
    </xf>
    <xf numFmtId="198" fontId="29" fillId="0" borderId="71" xfId="0" applyNumberFormat="1" applyFont="1" applyFill="1" applyBorder="1" applyAlignment="1" applyProtection="1">
      <alignment horizontal="center" vertical="center" wrapText="1"/>
      <protection/>
    </xf>
    <xf numFmtId="0" fontId="33" fillId="0" borderId="74" xfId="0" applyNumberFormat="1" applyFont="1" applyFill="1" applyBorder="1" applyAlignment="1" applyProtection="1">
      <alignment horizontal="left" vertical="center"/>
      <protection/>
    </xf>
    <xf numFmtId="196" fontId="43" fillId="0" borderId="30" xfId="0" applyNumberFormat="1" applyFont="1" applyFill="1" applyBorder="1" applyAlignment="1" applyProtection="1">
      <alignment horizontal="center" vertical="center" wrapText="1"/>
      <protection/>
    </xf>
    <xf numFmtId="0" fontId="34" fillId="0" borderId="77" xfId="0" applyFont="1" applyFill="1" applyBorder="1" applyAlignment="1">
      <alignment horizontal="center" vertical="center" wrapText="1"/>
    </xf>
    <xf numFmtId="198" fontId="34" fillId="33" borderId="33" xfId="0" applyNumberFormat="1" applyFont="1" applyFill="1" applyBorder="1" applyAlignment="1">
      <alignment horizontal="center" vertical="center" wrapText="1"/>
    </xf>
    <xf numFmtId="198" fontId="34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34" xfId="0" applyFont="1" applyFill="1" applyBorder="1" applyAlignment="1">
      <alignment horizontal="center" vertical="center" wrapText="1"/>
    </xf>
    <xf numFmtId="1" fontId="33" fillId="0" borderId="31" xfId="0" applyNumberFormat="1" applyFont="1" applyFill="1" applyBorder="1" applyAlignment="1">
      <alignment horizontal="center" vertical="center" wrapText="1"/>
    </xf>
    <xf numFmtId="1" fontId="33" fillId="0" borderId="77" xfId="0" applyNumberFormat="1" applyFont="1" applyFill="1" applyBorder="1" applyAlignment="1">
      <alignment horizontal="center" vertical="center" wrapText="1"/>
    </xf>
    <xf numFmtId="1" fontId="34" fillId="0" borderId="42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 wrapText="1"/>
    </xf>
    <xf numFmtId="1" fontId="34" fillId="0" borderId="73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209" fontId="31" fillId="0" borderId="0" xfId="0" applyNumberFormat="1" applyFont="1" applyFill="1" applyBorder="1" applyAlignment="1" applyProtection="1">
      <alignment horizontal="center" vertical="center" wrapText="1"/>
      <protection/>
    </xf>
    <xf numFmtId="198" fontId="29" fillId="5" borderId="50" xfId="0" applyNumberFormat="1" applyFont="1" applyFill="1" applyBorder="1" applyAlignment="1" applyProtection="1">
      <alignment horizontal="center" vertical="center"/>
      <protection/>
    </xf>
    <xf numFmtId="1" fontId="29" fillId="5" borderId="50" xfId="0" applyNumberFormat="1" applyFont="1" applyFill="1" applyBorder="1" applyAlignment="1" applyProtection="1">
      <alignment horizontal="center" vertical="center"/>
      <protection/>
    </xf>
    <xf numFmtId="196" fontId="31" fillId="34" borderId="0" xfId="0" applyNumberFormat="1" applyFont="1" applyFill="1" applyBorder="1" applyAlignment="1" applyProtection="1">
      <alignment vertical="center"/>
      <protection/>
    </xf>
    <xf numFmtId="196" fontId="31" fillId="35" borderId="0" xfId="0" applyNumberFormat="1" applyFont="1" applyFill="1" applyBorder="1" applyAlignment="1" applyProtection="1">
      <alignment vertical="center"/>
      <protection/>
    </xf>
    <xf numFmtId="196" fontId="31" fillId="0" borderId="0" xfId="0" applyNumberFormat="1" applyFont="1" applyFill="1" applyBorder="1" applyAlignment="1" applyProtection="1">
      <alignment vertical="center"/>
      <protection/>
    </xf>
    <xf numFmtId="210" fontId="29" fillId="0" borderId="30" xfId="0" applyNumberFormat="1" applyFont="1" applyFill="1" applyBorder="1" applyAlignment="1" applyProtection="1">
      <alignment horizontal="center" vertical="center"/>
      <protection/>
    </xf>
    <xf numFmtId="210" fontId="29" fillId="0" borderId="31" xfId="0" applyNumberFormat="1" applyFont="1" applyFill="1" applyBorder="1" applyAlignment="1" applyProtection="1">
      <alignment horizontal="center" vertical="center"/>
      <protection/>
    </xf>
    <xf numFmtId="210" fontId="29" fillId="0" borderId="32" xfId="0" applyNumberFormat="1" applyFont="1" applyFill="1" applyBorder="1" applyAlignment="1" applyProtection="1">
      <alignment horizontal="center" vertical="center"/>
      <protection/>
    </xf>
    <xf numFmtId="210" fontId="29" fillId="0" borderId="0" xfId="0" applyNumberFormat="1" applyFont="1" applyFill="1" applyBorder="1" applyAlignment="1" applyProtection="1">
      <alignment horizontal="center" vertical="center"/>
      <protection/>
    </xf>
    <xf numFmtId="1" fontId="29" fillId="0" borderId="91" xfId="0" applyNumberFormat="1" applyFont="1" applyFill="1" applyBorder="1" applyAlignment="1">
      <alignment horizontal="center" vertical="center"/>
    </xf>
    <xf numFmtId="198" fontId="31" fillId="0" borderId="0" xfId="0" applyNumberFormat="1" applyFont="1" applyFill="1" applyBorder="1" applyAlignment="1">
      <alignment horizontal="center" vertical="center" wrapText="1"/>
    </xf>
    <xf numFmtId="0" fontId="102" fillId="0" borderId="30" xfId="0" applyFont="1" applyFill="1" applyBorder="1" applyAlignment="1" applyProtection="1">
      <alignment horizontal="center" vertical="center"/>
      <protection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3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 applyProtection="1">
      <alignment horizontal="right" vertical="center"/>
      <protection/>
    </xf>
    <xf numFmtId="0" fontId="102" fillId="0" borderId="37" xfId="0" applyFont="1" applyFill="1" applyBorder="1" applyAlignment="1" applyProtection="1">
      <alignment horizontal="center" vertical="center"/>
      <protection/>
    </xf>
    <xf numFmtId="0" fontId="102" fillId="0" borderId="13" xfId="0" applyFont="1" applyFill="1" applyBorder="1" applyAlignment="1">
      <alignment horizontal="center" vertical="center" wrapText="1"/>
    </xf>
    <xf numFmtId="0" fontId="102" fillId="0" borderId="38" xfId="0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 applyProtection="1">
      <alignment horizontal="center" vertical="center"/>
      <protection/>
    </xf>
    <xf numFmtId="209" fontId="31" fillId="0" borderId="38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209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right" vertical="center"/>
      <protection/>
    </xf>
    <xf numFmtId="209" fontId="31" fillId="0" borderId="49" xfId="0" applyNumberFormat="1" applyFont="1" applyFill="1" applyBorder="1" applyAlignment="1" applyProtection="1">
      <alignment horizontal="center" vertical="center"/>
      <protection/>
    </xf>
    <xf numFmtId="209" fontId="31" fillId="0" borderId="44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1" fontId="29" fillId="34" borderId="50" xfId="0" applyNumberFormat="1" applyFont="1" applyFill="1" applyBorder="1" applyAlignment="1" applyProtection="1">
      <alignment horizontal="center" vertical="center"/>
      <protection/>
    </xf>
    <xf numFmtId="198" fontId="2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center"/>
      <protection/>
    </xf>
    <xf numFmtId="49" fontId="31" fillId="0" borderId="0" xfId="0" applyNumberFormat="1" applyFont="1" applyFill="1" applyBorder="1" applyAlignment="1" applyProtection="1">
      <alignment vertical="center"/>
      <protection/>
    </xf>
    <xf numFmtId="203" fontId="31" fillId="0" borderId="0" xfId="0" applyNumberFormat="1" applyFont="1" applyFill="1" applyBorder="1" applyAlignment="1" applyProtection="1">
      <alignment vertical="center"/>
      <protection/>
    </xf>
    <xf numFmtId="203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196" fontId="31" fillId="0" borderId="0" xfId="0" applyNumberFormat="1" applyFont="1" applyFill="1" applyBorder="1" applyAlignment="1" applyProtection="1">
      <alignment horizontal="center" vertical="center"/>
      <protection/>
    </xf>
    <xf numFmtId="198" fontId="3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wrapText="1"/>
    </xf>
    <xf numFmtId="198" fontId="29" fillId="0" borderId="0" xfId="0" applyNumberFormat="1" applyFont="1" applyFill="1" applyBorder="1" applyAlignment="1">
      <alignment horizontal="center" wrapText="1"/>
    </xf>
    <xf numFmtId="203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 wrapText="1"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49" fontId="31" fillId="33" borderId="61" xfId="0" applyNumberFormat="1" applyFont="1" applyFill="1" applyBorder="1" applyAlignment="1">
      <alignment horizontal="center" vertical="center" wrapText="1"/>
    </xf>
    <xf numFmtId="49" fontId="31" fillId="33" borderId="37" xfId="0" applyNumberFormat="1" applyFont="1" applyFill="1" applyBorder="1" applyAlignment="1">
      <alignment horizontal="center" vertical="center" wrapText="1"/>
    </xf>
    <xf numFmtId="49" fontId="31" fillId="0" borderId="94" xfId="0" applyNumberFormat="1" applyFont="1" applyFill="1" applyBorder="1" applyAlignment="1" applyProtection="1">
      <alignment horizontal="center" vertical="center"/>
      <protection/>
    </xf>
    <xf numFmtId="196" fontId="30" fillId="0" borderId="24" xfId="0" applyNumberFormat="1" applyFont="1" applyFill="1" applyBorder="1" applyAlignment="1" applyProtection="1">
      <alignment vertical="center"/>
      <protection/>
    </xf>
    <xf numFmtId="49" fontId="33" fillId="0" borderId="43" xfId="0" applyNumberFormat="1" applyFont="1" applyFill="1" applyBorder="1" applyAlignment="1" applyProtection="1">
      <alignment horizontal="center" vertical="center"/>
      <protection/>
    </xf>
    <xf numFmtId="0" fontId="31" fillId="0" borderId="94" xfId="0" applyFont="1" applyFill="1" applyBorder="1" applyAlignment="1">
      <alignment horizontal="center" vertical="center" wrapText="1"/>
    </xf>
    <xf numFmtId="198" fontId="29" fillId="0" borderId="24" xfId="0" applyNumberFormat="1" applyFont="1" applyFill="1" applyBorder="1" applyAlignment="1" applyProtection="1">
      <alignment horizontal="center" vertical="center" wrapText="1"/>
      <protection/>
    </xf>
    <xf numFmtId="198" fontId="103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95" xfId="0" applyNumberFormat="1" applyFont="1" applyFill="1" applyBorder="1" applyAlignment="1" applyProtection="1">
      <alignment horizontal="center" vertical="center"/>
      <protection/>
    </xf>
    <xf numFmtId="1" fontId="29" fillId="0" borderId="63" xfId="0" applyNumberFormat="1" applyFont="1" applyFill="1" applyBorder="1" applyAlignment="1" applyProtection="1">
      <alignment horizontal="center" vertical="center"/>
      <protection/>
    </xf>
    <xf numFmtId="1" fontId="29" fillId="0" borderId="95" xfId="0" applyNumberFormat="1" applyFont="1" applyFill="1" applyBorder="1" applyAlignment="1" applyProtection="1">
      <alignment horizontal="center" vertical="center"/>
      <protection/>
    </xf>
    <xf numFmtId="1" fontId="29" fillId="0" borderId="51" xfId="0" applyNumberFormat="1" applyFont="1" applyFill="1" applyBorder="1" applyAlignment="1" applyProtection="1">
      <alignment horizontal="center" vertical="center"/>
      <protection/>
    </xf>
    <xf numFmtId="1" fontId="29" fillId="0" borderId="52" xfId="0" applyNumberFormat="1" applyFont="1" applyFill="1" applyBorder="1" applyAlignment="1" applyProtection="1">
      <alignment horizontal="center" vertical="center"/>
      <protection/>
    </xf>
    <xf numFmtId="1" fontId="29" fillId="0" borderId="53" xfId="0" applyNumberFormat="1" applyFont="1" applyFill="1" applyBorder="1" applyAlignment="1" applyProtection="1">
      <alignment horizontal="center" vertical="center"/>
      <protection/>
    </xf>
    <xf numFmtId="196" fontId="30" fillId="0" borderId="77" xfId="0" applyNumberFormat="1" applyFont="1" applyFill="1" applyBorder="1" applyAlignment="1" applyProtection="1">
      <alignment vertical="center"/>
      <protection/>
    </xf>
    <xf numFmtId="196" fontId="30" fillId="0" borderId="78" xfId="0" applyNumberFormat="1" applyFont="1" applyFill="1" applyBorder="1" applyAlignment="1" applyProtection="1">
      <alignment vertical="center"/>
      <protection/>
    </xf>
    <xf numFmtId="0" fontId="33" fillId="0" borderId="65" xfId="0" applyNumberFormat="1" applyFont="1" applyFill="1" applyBorder="1" applyAlignment="1">
      <alignment horizontal="center" vertical="center" wrapText="1"/>
    </xf>
    <xf numFmtId="0" fontId="33" fillId="0" borderId="81" xfId="0" applyNumberFormat="1" applyFont="1" applyFill="1" applyBorder="1" applyAlignment="1">
      <alignment horizontal="center" vertical="center" wrapText="1"/>
    </xf>
    <xf numFmtId="202" fontId="29" fillId="0" borderId="44" xfId="0" applyNumberFormat="1" applyFont="1" applyFill="1" applyBorder="1" applyAlignment="1" applyProtection="1">
      <alignment horizontal="center" vertical="center"/>
      <protection/>
    </xf>
    <xf numFmtId="0" fontId="29" fillId="0" borderId="46" xfId="0" applyNumberFormat="1" applyFont="1" applyFill="1" applyBorder="1" applyAlignment="1">
      <alignment horizontal="center" vertical="center" wrapText="1"/>
    </xf>
    <xf numFmtId="1" fontId="34" fillId="0" borderId="45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left" vertical="center" wrapText="1"/>
    </xf>
    <xf numFmtId="0" fontId="31" fillId="0" borderId="7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97" fontId="29" fillId="0" borderId="74" xfId="0" applyNumberFormat="1" applyFont="1" applyFill="1" applyBorder="1" applyAlignment="1" applyProtection="1">
      <alignment horizontal="center" vertical="center"/>
      <protection/>
    </xf>
    <xf numFmtId="1" fontId="29" fillId="33" borderId="11" xfId="0" applyNumberFormat="1" applyFont="1" applyFill="1" applyBorder="1" applyAlignment="1" applyProtection="1">
      <alignment horizontal="center" vertical="center"/>
      <protection/>
    </xf>
    <xf numFmtId="1" fontId="29" fillId="33" borderId="12" xfId="0" applyNumberFormat="1" applyFont="1" applyFill="1" applyBorder="1" applyAlignment="1" applyProtection="1">
      <alignment horizontal="center" vertical="center"/>
      <protection/>
    </xf>
    <xf numFmtId="0" fontId="29" fillId="0" borderId="73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/>
    </xf>
    <xf numFmtId="0" fontId="31" fillId="0" borderId="7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210" fontId="32" fillId="0" borderId="13" xfId="0" applyNumberFormat="1" applyFont="1" applyFill="1" applyBorder="1" applyAlignment="1" applyProtection="1">
      <alignment horizontal="center" vertical="center"/>
      <protection/>
    </xf>
    <xf numFmtId="1" fontId="29" fillId="33" borderId="73" xfId="0" applyNumberFormat="1" applyFont="1" applyFill="1" applyBorder="1" applyAlignment="1" applyProtection="1">
      <alignment horizontal="center" vertical="center"/>
      <protection/>
    </xf>
    <xf numFmtId="1" fontId="31" fillId="33" borderId="40" xfId="0" applyNumberFormat="1" applyFont="1" applyFill="1" applyBorder="1" applyAlignment="1">
      <alignment horizontal="center" vertical="center" wrapText="1"/>
    </xf>
    <xf numFmtId="1" fontId="29" fillId="0" borderId="48" xfId="0" applyNumberFormat="1" applyFont="1" applyFill="1" applyBorder="1" applyAlignment="1">
      <alignment horizontal="center" vertical="center" wrapText="1"/>
    </xf>
    <xf numFmtId="1" fontId="34" fillId="33" borderId="73" xfId="0" applyNumberFormat="1" applyFont="1" applyFill="1" applyBorder="1" applyAlignment="1" applyProtection="1">
      <alignment horizontal="center" vertical="center"/>
      <protection/>
    </xf>
    <xf numFmtId="1" fontId="31" fillId="0" borderId="40" xfId="0" applyNumberFormat="1" applyFont="1" applyFill="1" applyBorder="1" applyAlignment="1">
      <alignment horizontal="center" vertical="center" wrapText="1"/>
    </xf>
    <xf numFmtId="1" fontId="29" fillId="0" borderId="65" xfId="0" applyNumberFormat="1" applyFont="1" applyFill="1" applyBorder="1" applyAlignment="1">
      <alignment horizontal="center" vertical="center" wrapText="1"/>
    </xf>
    <xf numFmtId="1" fontId="29" fillId="0" borderId="84" xfId="0" applyNumberFormat="1" applyFont="1" applyFill="1" applyBorder="1" applyAlignment="1">
      <alignment horizontal="center" vertical="center" wrapText="1"/>
    </xf>
    <xf numFmtId="1" fontId="34" fillId="0" borderId="34" xfId="0" applyNumberFormat="1" applyFont="1" applyFill="1" applyBorder="1" applyAlignment="1" applyProtection="1">
      <alignment horizontal="center" vertical="center"/>
      <protection/>
    </xf>
    <xf numFmtId="1" fontId="29" fillId="0" borderId="34" xfId="0" applyNumberFormat="1" applyFont="1" applyFill="1" applyBorder="1" applyAlignment="1">
      <alignment horizontal="center" vertical="center" wrapText="1"/>
    </xf>
    <xf numFmtId="1" fontId="29" fillId="0" borderId="40" xfId="0" applyNumberFormat="1" applyFont="1" applyFill="1" applyBorder="1" applyAlignment="1">
      <alignment horizontal="center" vertical="center" wrapText="1"/>
    </xf>
    <xf numFmtId="198" fontId="101" fillId="33" borderId="82" xfId="0" applyNumberFormat="1" applyFont="1" applyFill="1" applyBorder="1" applyAlignment="1" applyProtection="1">
      <alignment horizontal="center" vertical="center"/>
      <protection/>
    </xf>
    <xf numFmtId="198" fontId="101" fillId="33" borderId="28" xfId="0" applyNumberFormat="1" applyFont="1" applyFill="1" applyBorder="1" applyAlignment="1" applyProtection="1">
      <alignment horizontal="center" vertical="center"/>
      <protection/>
    </xf>
    <xf numFmtId="201" fontId="101" fillId="0" borderId="59" xfId="0" applyNumberFormat="1" applyFont="1" applyFill="1" applyBorder="1" applyAlignment="1" applyProtection="1">
      <alignment horizontal="center" vertical="center"/>
      <protection/>
    </xf>
    <xf numFmtId="198" fontId="102" fillId="33" borderId="35" xfId="0" applyNumberFormat="1" applyFont="1" applyFill="1" applyBorder="1" applyAlignment="1" applyProtection="1">
      <alignment horizontal="center" vertical="center"/>
      <protection/>
    </xf>
    <xf numFmtId="198" fontId="101" fillId="33" borderId="41" xfId="0" applyNumberFormat="1" applyFont="1" applyFill="1" applyBorder="1" applyAlignment="1">
      <alignment horizontal="center" vertical="center" wrapText="1"/>
    </xf>
    <xf numFmtId="210" fontId="104" fillId="0" borderId="13" xfId="0" applyNumberFormat="1" applyFont="1" applyFill="1" applyBorder="1" applyAlignment="1" applyProtection="1">
      <alignment horizontal="center" vertical="center"/>
      <protection/>
    </xf>
    <xf numFmtId="202" fontId="101" fillId="33" borderId="50" xfId="0" applyNumberFormat="1" applyFont="1" applyFill="1" applyBorder="1" applyAlignment="1" applyProtection="1">
      <alignment horizontal="center" vertical="center"/>
      <protection/>
    </xf>
    <xf numFmtId="1" fontId="101" fillId="33" borderId="50" xfId="0" applyNumberFormat="1" applyFont="1" applyFill="1" applyBorder="1" applyAlignment="1" applyProtection="1">
      <alignment horizontal="center" vertical="center"/>
      <protection/>
    </xf>
    <xf numFmtId="0" fontId="103" fillId="0" borderId="0" xfId="0" applyFont="1" applyBorder="1" applyAlignment="1" applyProtection="1">
      <alignment horizontal="right" vertical="center"/>
      <protection/>
    </xf>
    <xf numFmtId="196" fontId="105" fillId="0" borderId="0" xfId="0" applyNumberFormat="1" applyFont="1" applyFill="1" applyBorder="1" applyAlignment="1" applyProtection="1">
      <alignment vertical="center"/>
      <protection/>
    </xf>
    <xf numFmtId="210" fontId="106" fillId="0" borderId="13" xfId="0" applyNumberFormat="1" applyFont="1" applyFill="1" applyBorder="1" applyAlignment="1" applyProtection="1">
      <alignment horizontal="center" vertical="center"/>
      <protection/>
    </xf>
    <xf numFmtId="210" fontId="104" fillId="0" borderId="31" xfId="0" applyNumberFormat="1" applyFont="1" applyFill="1" applyBorder="1" applyAlignment="1" applyProtection="1">
      <alignment horizontal="center" vertical="center"/>
      <protection/>
    </xf>
    <xf numFmtId="210" fontId="106" fillId="0" borderId="31" xfId="0" applyNumberFormat="1" applyFont="1" applyFill="1" applyBorder="1" applyAlignment="1" applyProtection="1">
      <alignment horizontal="center" vertical="center"/>
      <protection/>
    </xf>
    <xf numFmtId="210" fontId="32" fillId="0" borderId="31" xfId="0" applyNumberFormat="1" applyFont="1" applyFill="1" applyBorder="1" applyAlignment="1" applyProtection="1">
      <alignment horizontal="center" vertical="center"/>
      <protection/>
    </xf>
    <xf numFmtId="210" fontId="32" fillId="0" borderId="32" xfId="0" applyNumberFormat="1" applyFont="1" applyFill="1" applyBorder="1" applyAlignment="1" applyProtection="1">
      <alignment horizontal="center" vertical="center"/>
      <protection/>
    </xf>
    <xf numFmtId="210" fontId="32" fillId="0" borderId="37" xfId="0" applyNumberFormat="1" applyFont="1" applyFill="1" applyBorder="1" applyAlignment="1" applyProtection="1">
      <alignment horizontal="center" vertical="center"/>
      <protection/>
    </xf>
    <xf numFmtId="210" fontId="32" fillId="0" borderId="38" xfId="0" applyNumberFormat="1" applyFont="1" applyFill="1" applyBorder="1" applyAlignment="1" applyProtection="1">
      <alignment horizontal="center" vertical="center"/>
      <protection/>
    </xf>
    <xf numFmtId="210" fontId="32" fillId="0" borderId="45" xfId="0" applyNumberFormat="1" applyFont="1" applyFill="1" applyBorder="1" applyAlignment="1" applyProtection="1">
      <alignment horizontal="center" vertical="center"/>
      <protection/>
    </xf>
    <xf numFmtId="210" fontId="104" fillId="0" borderId="10" xfId="0" applyNumberFormat="1" applyFont="1" applyFill="1" applyBorder="1" applyAlignment="1" applyProtection="1">
      <alignment horizontal="center" vertical="center"/>
      <protection/>
    </xf>
    <xf numFmtId="210" fontId="107" fillId="0" borderId="10" xfId="0" applyNumberFormat="1" applyFont="1" applyFill="1" applyBorder="1" applyAlignment="1" applyProtection="1">
      <alignment horizontal="center" vertical="center"/>
      <protection/>
    </xf>
    <xf numFmtId="210" fontId="32" fillId="0" borderId="10" xfId="0" applyNumberFormat="1" applyFont="1" applyFill="1" applyBorder="1" applyAlignment="1" applyProtection="1">
      <alignment horizontal="center" vertical="center"/>
      <protection/>
    </xf>
    <xf numFmtId="210" fontId="32" fillId="0" borderId="46" xfId="0" applyNumberFormat="1" applyFont="1" applyFill="1" applyBorder="1" applyAlignment="1" applyProtection="1">
      <alignment horizontal="center" vertical="center"/>
      <protection/>
    </xf>
    <xf numFmtId="210" fontId="104" fillId="0" borderId="34" xfId="0" applyNumberFormat="1" applyFont="1" applyFill="1" applyBorder="1" applyAlignment="1" applyProtection="1">
      <alignment horizontal="center" vertical="center"/>
      <protection/>
    </xf>
    <xf numFmtId="210" fontId="104" fillId="0" borderId="40" xfId="0" applyNumberFormat="1" applyFont="1" applyFill="1" applyBorder="1" applyAlignment="1" applyProtection="1">
      <alignment horizontal="center" vertical="center"/>
      <protection/>
    </xf>
    <xf numFmtId="210" fontId="104" fillId="0" borderId="48" xfId="0" applyNumberFormat="1" applyFont="1" applyFill="1" applyBorder="1" applyAlignment="1" applyProtection="1">
      <alignment horizontal="center" vertical="center"/>
      <protection/>
    </xf>
    <xf numFmtId="210" fontId="104" fillId="0" borderId="77" xfId="0" applyNumberFormat="1" applyFont="1" applyFill="1" applyBorder="1" applyAlignment="1" applyProtection="1">
      <alignment horizontal="center" vertical="center"/>
      <protection/>
    </xf>
    <xf numFmtId="210" fontId="104" fillId="0" borderId="78" xfId="0" applyNumberFormat="1" applyFont="1" applyFill="1" applyBorder="1" applyAlignment="1" applyProtection="1">
      <alignment horizontal="center" vertical="center"/>
      <protection/>
    </xf>
    <xf numFmtId="210" fontId="104" fillId="0" borderId="79" xfId="0" applyNumberFormat="1" applyFont="1" applyFill="1" applyBorder="1" applyAlignment="1" applyProtection="1">
      <alignment horizontal="center" vertical="center"/>
      <protection/>
    </xf>
    <xf numFmtId="210" fontId="107" fillId="0" borderId="34" xfId="0" applyNumberFormat="1" applyFont="1" applyFill="1" applyBorder="1" applyAlignment="1" applyProtection="1">
      <alignment horizontal="center" vertical="center"/>
      <protection/>
    </xf>
    <xf numFmtId="210" fontId="107" fillId="0" borderId="28" xfId="0" applyNumberFormat="1" applyFont="1" applyFill="1" applyBorder="1" applyAlignment="1" applyProtection="1">
      <alignment horizontal="center" vertical="center"/>
      <protection/>
    </xf>
    <xf numFmtId="210" fontId="108" fillId="0" borderId="40" xfId="0" applyNumberFormat="1" applyFont="1" applyFill="1" applyBorder="1" applyAlignment="1" applyProtection="1">
      <alignment horizontal="center" vertical="center"/>
      <protection/>
    </xf>
    <xf numFmtId="210" fontId="107" fillId="0" borderId="48" xfId="0" applyNumberFormat="1" applyFont="1" applyFill="1" applyBorder="1" applyAlignment="1" applyProtection="1">
      <alignment horizontal="center" vertical="center"/>
      <protection/>
    </xf>
    <xf numFmtId="210" fontId="108" fillId="0" borderId="82" xfId="0" applyNumberFormat="1" applyFont="1" applyFill="1" applyBorder="1" applyAlignment="1" applyProtection="1">
      <alignment horizontal="center" vertical="center"/>
      <protection/>
    </xf>
    <xf numFmtId="210" fontId="107" fillId="0" borderId="86" xfId="0" applyNumberFormat="1" applyFont="1" applyFill="1" applyBorder="1" applyAlignment="1" applyProtection="1">
      <alignment horizontal="center" vertical="center"/>
      <protection/>
    </xf>
    <xf numFmtId="210" fontId="106" fillId="0" borderId="77" xfId="0" applyNumberFormat="1" applyFont="1" applyFill="1" applyBorder="1" applyAlignment="1" applyProtection="1">
      <alignment horizontal="center" vertical="center"/>
      <protection/>
    </xf>
    <xf numFmtId="210" fontId="106" fillId="0" borderId="78" xfId="0" applyNumberFormat="1" applyFont="1" applyFill="1" applyBorder="1" applyAlignment="1" applyProtection="1">
      <alignment horizontal="center" vertical="center"/>
      <protection/>
    </xf>
    <xf numFmtId="210" fontId="107" fillId="0" borderId="79" xfId="0" applyNumberFormat="1" applyFont="1" applyFill="1" applyBorder="1" applyAlignment="1" applyProtection="1">
      <alignment horizontal="center" vertical="center"/>
      <protection/>
    </xf>
    <xf numFmtId="210" fontId="106" fillId="0" borderId="30" xfId="0" applyNumberFormat="1" applyFont="1" applyFill="1" applyBorder="1" applyAlignment="1" applyProtection="1">
      <alignment horizontal="center" vertical="center"/>
      <protection/>
    </xf>
    <xf numFmtId="210" fontId="106" fillId="0" borderId="37" xfId="0" applyNumberFormat="1" applyFont="1" applyFill="1" applyBorder="1" applyAlignment="1" applyProtection="1">
      <alignment horizontal="center" vertical="center"/>
      <protection/>
    </xf>
    <xf numFmtId="210" fontId="107" fillId="0" borderId="45" xfId="0" applyNumberFormat="1" applyFont="1" applyFill="1" applyBorder="1" applyAlignment="1" applyProtection="1">
      <alignment horizontal="center" vertical="center"/>
      <protection/>
    </xf>
    <xf numFmtId="210" fontId="32" fillId="0" borderId="30" xfId="0" applyNumberFormat="1" applyFont="1" applyFill="1" applyBorder="1" applyAlignment="1" applyProtection="1">
      <alignment horizontal="center" vertical="center"/>
      <protection/>
    </xf>
    <xf numFmtId="49" fontId="31" fillId="0" borderId="28" xfId="0" applyNumberFormat="1" applyFont="1" applyFill="1" applyBorder="1" applyAlignment="1">
      <alignment horizontal="center" vertical="center"/>
    </xf>
    <xf numFmtId="210" fontId="32" fillId="0" borderId="35" xfId="0" applyNumberFormat="1" applyFont="1" applyFill="1" applyBorder="1" applyAlignment="1" applyProtection="1">
      <alignment horizontal="center" vertical="center"/>
      <protection/>
    </xf>
    <xf numFmtId="49" fontId="31" fillId="0" borderId="86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8" fillId="34" borderId="0" xfId="0" applyFont="1" applyFill="1" applyBorder="1" applyAlignment="1">
      <alignment horizontal="left" vertical="center" wrapText="1"/>
    </xf>
    <xf numFmtId="198" fontId="8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horizontal="right" vertical="center"/>
      <protection/>
    </xf>
    <xf numFmtId="0" fontId="102" fillId="34" borderId="40" xfId="0" applyFont="1" applyFill="1" applyBorder="1" applyAlignment="1">
      <alignment horizontal="center" vertical="center" wrapText="1"/>
    </xf>
    <xf numFmtId="0" fontId="102" fillId="34" borderId="13" xfId="0" applyFont="1" applyFill="1" applyBorder="1" applyAlignment="1">
      <alignment horizontal="center" vertical="center" wrapText="1"/>
    </xf>
    <xf numFmtId="49" fontId="31" fillId="34" borderId="82" xfId="0" applyNumberFormat="1" applyFont="1" applyFill="1" applyBorder="1" applyAlignment="1" applyProtection="1">
      <alignment horizontal="center" vertical="center"/>
      <protection/>
    </xf>
    <xf numFmtId="0" fontId="2" fillId="34" borderId="89" xfId="0" applyNumberFormat="1" applyFont="1" applyFill="1" applyBorder="1" applyAlignment="1">
      <alignment horizontal="left" vertical="center" wrapText="1"/>
    </xf>
    <xf numFmtId="0" fontId="2" fillId="34" borderId="4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31" fillId="34" borderId="12" xfId="0" applyNumberFormat="1" applyFont="1" applyFill="1" applyBorder="1" applyAlignment="1">
      <alignment horizontal="center" vertical="center" wrapText="1"/>
    </xf>
    <xf numFmtId="0" fontId="33" fillId="34" borderId="82" xfId="0" applyNumberFormat="1" applyFont="1" applyFill="1" applyBorder="1" applyAlignment="1">
      <alignment horizontal="center" vertical="center" wrapText="1"/>
    </xf>
    <xf numFmtId="0" fontId="29" fillId="34" borderId="30" xfId="0" applyFont="1" applyFill="1" applyBorder="1" applyAlignment="1">
      <alignment horizontal="center" vertical="center" wrapText="1"/>
    </xf>
    <xf numFmtId="0" fontId="102" fillId="34" borderId="73" xfId="0" applyNumberFormat="1" applyFont="1" applyFill="1" applyBorder="1" applyAlignment="1">
      <alignment horizontal="center" vertical="center" wrapText="1"/>
    </xf>
    <xf numFmtId="0" fontId="102" fillId="34" borderId="11" xfId="0" applyNumberFormat="1" applyFont="1" applyFill="1" applyBorder="1" applyAlignment="1">
      <alignment horizontal="center" vertical="center" wrapText="1"/>
    </xf>
    <xf numFmtId="0" fontId="101" fillId="34" borderId="32" xfId="0" applyNumberFormat="1" applyFont="1" applyFill="1" applyBorder="1" applyAlignment="1">
      <alignment horizontal="center" vertical="center" wrapText="1"/>
    </xf>
    <xf numFmtId="0" fontId="31" fillId="34" borderId="42" xfId="0" applyNumberFormat="1" applyFont="1" applyFill="1" applyBorder="1" applyAlignment="1">
      <alignment horizontal="center" vertical="center" wrapText="1"/>
    </xf>
    <xf numFmtId="0" fontId="31" fillId="34" borderId="11" xfId="0" applyNumberFormat="1" applyFont="1" applyFill="1" applyBorder="1" applyAlignment="1">
      <alignment horizontal="center" vertical="center" wrapText="1"/>
    </xf>
    <xf numFmtId="49" fontId="31" fillId="34" borderId="35" xfId="0" applyNumberFormat="1" applyFont="1" applyFill="1" applyBorder="1" applyAlignment="1" applyProtection="1">
      <alignment horizontal="center" vertical="center"/>
      <protection/>
    </xf>
    <xf numFmtId="0" fontId="2" fillId="34" borderId="35" xfId="0" applyNumberFormat="1" applyFont="1" applyFill="1" applyBorder="1" applyAlignment="1">
      <alignment horizontal="left" vertical="center" wrapText="1"/>
    </xf>
    <xf numFmtId="0" fontId="2" fillId="34" borderId="37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31" fillId="34" borderId="38" xfId="0" applyNumberFormat="1" applyFont="1" applyFill="1" applyBorder="1" applyAlignment="1">
      <alignment horizontal="center" vertical="center" wrapText="1"/>
    </xf>
    <xf numFmtId="0" fontId="33" fillId="34" borderId="35" xfId="0" applyNumberFormat="1" applyFont="1" applyFill="1" applyBorder="1" applyAlignment="1">
      <alignment horizontal="center" vertical="center" wrapText="1"/>
    </xf>
    <xf numFmtId="0" fontId="37" fillId="34" borderId="40" xfId="0" applyNumberFormat="1" applyFont="1" applyFill="1" applyBorder="1" applyAlignment="1">
      <alignment horizontal="center" vertical="center" wrapText="1"/>
    </xf>
    <xf numFmtId="0" fontId="31" fillId="34" borderId="13" xfId="0" applyNumberFormat="1" applyFont="1" applyFill="1" applyBorder="1" applyAlignment="1">
      <alignment horizontal="center" vertical="center" wrapText="1"/>
    </xf>
    <xf numFmtId="0" fontId="37" fillId="34" borderId="13" xfId="0" applyNumberFormat="1" applyFont="1" applyFill="1" applyBorder="1" applyAlignment="1">
      <alignment horizontal="center" vertical="center" wrapText="1"/>
    </xf>
    <xf numFmtId="0" fontId="31" fillId="34" borderId="37" xfId="0" applyNumberFormat="1" applyFont="1" applyFill="1" applyBorder="1" applyAlignment="1">
      <alignment horizontal="center" vertical="center" wrapText="1"/>
    </xf>
    <xf numFmtId="0" fontId="31" fillId="34" borderId="64" xfId="0" applyNumberFormat="1" applyFont="1" applyFill="1" applyBorder="1" applyAlignment="1">
      <alignment horizontal="center" vertical="center" wrapText="1"/>
    </xf>
    <xf numFmtId="0" fontId="31" fillId="34" borderId="49" xfId="0" applyNumberFormat="1" applyFont="1" applyFill="1" applyBorder="1" applyAlignment="1">
      <alignment horizontal="center" vertical="center" wrapText="1"/>
    </xf>
    <xf numFmtId="0" fontId="31" fillId="34" borderId="44" xfId="0" applyNumberFormat="1" applyFont="1" applyFill="1" applyBorder="1" applyAlignment="1">
      <alignment horizontal="center" vertical="center" wrapText="1"/>
    </xf>
    <xf numFmtId="0" fontId="33" fillId="34" borderId="41" xfId="0" applyNumberFormat="1" applyFont="1" applyFill="1" applyBorder="1" applyAlignment="1">
      <alignment horizontal="center" vertical="center" wrapText="1"/>
    </xf>
    <xf numFmtId="0" fontId="37" fillId="34" borderId="65" xfId="0" applyNumberFormat="1" applyFont="1" applyFill="1" applyBorder="1" applyAlignment="1">
      <alignment horizontal="center" vertical="center" wrapText="1"/>
    </xf>
    <xf numFmtId="0" fontId="37" fillId="34" borderId="49" xfId="0" applyNumberFormat="1" applyFont="1" applyFill="1" applyBorder="1" applyAlignment="1">
      <alignment horizontal="center" vertical="center" wrapText="1"/>
    </xf>
    <xf numFmtId="0" fontId="31" fillId="34" borderId="23" xfId="0" applyNumberFormat="1" applyFont="1" applyFill="1" applyBorder="1" applyAlignment="1">
      <alignment horizontal="center" vertical="center" wrapText="1"/>
    </xf>
    <xf numFmtId="0" fontId="31" fillId="34" borderId="61" xfId="0" applyNumberFormat="1" applyFont="1" applyFill="1" applyBorder="1" applyAlignment="1">
      <alignment horizontal="center" vertical="center" wrapText="1"/>
    </xf>
    <xf numFmtId="0" fontId="31" fillId="34" borderId="63" xfId="0" applyNumberFormat="1" applyFont="1" applyFill="1" applyBorder="1" applyAlignment="1">
      <alignment horizontal="center" vertical="center" wrapText="1"/>
    </xf>
    <xf numFmtId="0" fontId="31" fillId="34" borderId="45" xfId="0" applyNumberFormat="1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>
      <alignment horizontal="center" vertical="center" wrapText="1"/>
    </xf>
    <xf numFmtId="0" fontId="31" fillId="34" borderId="46" xfId="0" applyNumberFormat="1" applyFont="1" applyFill="1" applyBorder="1" applyAlignment="1">
      <alignment horizontal="center" vertical="center" wrapText="1"/>
    </xf>
    <xf numFmtId="0" fontId="33" fillId="34" borderId="59" xfId="0" applyNumberFormat="1" applyFont="1" applyFill="1" applyBorder="1" applyAlignment="1">
      <alignment horizontal="center" vertical="center" wrapText="1"/>
    </xf>
    <xf numFmtId="0" fontId="37" fillId="34" borderId="48" xfId="0" applyNumberFormat="1" applyFont="1" applyFill="1" applyBorder="1" applyAlignment="1">
      <alignment horizontal="center" vertical="center" wrapText="1"/>
    </xf>
    <xf numFmtId="0" fontId="37" fillId="34" borderId="10" xfId="0" applyNumberFormat="1" applyFont="1" applyFill="1" applyBorder="1" applyAlignment="1">
      <alignment horizontal="center" vertical="center" wrapText="1"/>
    </xf>
    <xf numFmtId="202" fontId="31" fillId="34" borderId="45" xfId="0" applyNumberFormat="1" applyFont="1" applyFill="1" applyBorder="1" applyAlignment="1">
      <alignment horizontal="center" vertical="center" wrapText="1"/>
    </xf>
    <xf numFmtId="202" fontId="31" fillId="34" borderId="10" xfId="0" applyNumberFormat="1" applyFont="1" applyFill="1" applyBorder="1" applyAlignment="1">
      <alignment horizontal="center" vertical="center" wrapText="1"/>
    </xf>
    <xf numFmtId="202" fontId="31" fillId="34" borderId="46" xfId="0" applyNumberFormat="1" applyFont="1" applyFill="1" applyBorder="1" applyAlignment="1">
      <alignment horizontal="center" vertical="center" wrapText="1"/>
    </xf>
    <xf numFmtId="210" fontId="101" fillId="34" borderId="28" xfId="0" applyNumberFormat="1" applyFont="1" applyFill="1" applyBorder="1" applyAlignment="1" applyProtection="1">
      <alignment horizontal="left" vertical="center"/>
      <protection/>
    </xf>
    <xf numFmtId="49" fontId="31" fillId="34" borderId="96" xfId="0" applyNumberFormat="1" applyFont="1" applyFill="1" applyBorder="1" applyAlignment="1">
      <alignment horizontal="left" vertical="center" wrapText="1"/>
    </xf>
    <xf numFmtId="49" fontId="31" fillId="34" borderId="97" xfId="0" applyNumberFormat="1" applyFont="1" applyFill="1" applyBorder="1" applyAlignment="1">
      <alignment horizontal="left" vertical="center" wrapText="1"/>
    </xf>
    <xf numFmtId="0" fontId="103" fillId="0" borderId="0" xfId="0" applyNumberFormat="1" applyFont="1" applyFill="1" applyBorder="1" applyAlignment="1" applyProtection="1">
      <alignment vertical="center"/>
      <protection/>
    </xf>
    <xf numFmtId="0" fontId="103" fillId="0" borderId="0" xfId="0" applyNumberFormat="1" applyFont="1" applyFill="1" applyBorder="1" applyAlignment="1" applyProtection="1">
      <alignment horizontal="center" vertical="center"/>
      <protection/>
    </xf>
    <xf numFmtId="0" fontId="103" fillId="0" borderId="0" xfId="0" applyFont="1" applyFill="1" applyBorder="1" applyAlignment="1" applyProtection="1">
      <alignment horizontal="right" vertical="center"/>
      <protection/>
    </xf>
    <xf numFmtId="1" fontId="29" fillId="0" borderId="10" xfId="0" applyNumberFormat="1" applyFont="1" applyFill="1" applyBorder="1" applyAlignment="1">
      <alignment horizontal="center" vertical="center"/>
    </xf>
    <xf numFmtId="49" fontId="33" fillId="0" borderId="86" xfId="0" applyNumberFormat="1" applyFont="1" applyFill="1" applyBorder="1" applyAlignment="1">
      <alignment horizontal="center" vertical="center" wrapText="1"/>
    </xf>
    <xf numFmtId="49" fontId="34" fillId="0" borderId="98" xfId="0" applyNumberFormat="1" applyFont="1" applyFill="1" applyBorder="1" applyAlignment="1">
      <alignment vertical="center" wrapText="1"/>
    </xf>
    <xf numFmtId="1" fontId="33" fillId="0" borderId="54" xfId="0" applyNumberFormat="1" applyFont="1" applyFill="1" applyBorder="1" applyAlignment="1">
      <alignment horizontal="center" vertical="center"/>
    </xf>
    <xf numFmtId="49" fontId="33" fillId="0" borderId="56" xfId="0" applyNumberFormat="1" applyFont="1" applyFill="1" applyBorder="1" applyAlignment="1">
      <alignment horizontal="center" vertical="center"/>
    </xf>
    <xf numFmtId="49" fontId="33" fillId="0" borderId="57" xfId="0" applyNumberFormat="1" applyFont="1" applyFill="1" applyBorder="1" applyAlignment="1">
      <alignment horizontal="center" vertical="center"/>
    </xf>
    <xf numFmtId="1" fontId="31" fillId="0" borderId="57" xfId="0" applyNumberFormat="1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101" fillId="34" borderId="13" xfId="0" applyNumberFormat="1" applyFont="1" applyFill="1" applyBorder="1" applyAlignment="1">
      <alignment horizontal="center" vertical="center" wrapText="1"/>
    </xf>
    <xf numFmtId="49" fontId="31" fillId="33" borderId="99" xfId="0" applyNumberFormat="1" applyFont="1" applyFill="1" applyBorder="1" applyAlignment="1">
      <alignment horizontal="center" vertical="center" wrapText="1"/>
    </xf>
    <xf numFmtId="196" fontId="33" fillId="0" borderId="100" xfId="0" applyNumberFormat="1" applyFont="1" applyFill="1" applyBorder="1" applyAlignment="1" applyProtection="1">
      <alignment horizontal="center" vertical="center"/>
      <protection/>
    </xf>
    <xf numFmtId="196" fontId="33" fillId="0" borderId="101" xfId="0" applyNumberFormat="1" applyFont="1" applyFill="1" applyBorder="1" applyAlignment="1" applyProtection="1">
      <alignment horizontal="center" vertical="center"/>
      <protection/>
    </xf>
    <xf numFmtId="196" fontId="33" fillId="0" borderId="101" xfId="0" applyNumberFormat="1" applyFont="1" applyFill="1" applyBorder="1" applyAlignment="1" applyProtection="1">
      <alignment vertical="center"/>
      <protection/>
    </xf>
    <xf numFmtId="196" fontId="33" fillId="0" borderId="102" xfId="0" applyNumberFormat="1" applyFont="1" applyFill="1" applyBorder="1" applyAlignment="1" applyProtection="1">
      <alignment vertical="center"/>
      <protection/>
    </xf>
    <xf numFmtId="196" fontId="33" fillId="0" borderId="101" xfId="0" applyNumberFormat="1" applyFont="1" applyFill="1" applyBorder="1" applyAlignment="1" applyProtection="1">
      <alignment horizontal="center" vertical="center"/>
      <protection/>
    </xf>
    <xf numFmtId="196" fontId="33" fillId="0" borderId="101" xfId="0" applyNumberFormat="1" applyFont="1" applyFill="1" applyBorder="1" applyAlignment="1" applyProtection="1">
      <alignment vertical="center"/>
      <protection/>
    </xf>
    <xf numFmtId="1" fontId="33" fillId="0" borderId="100" xfId="0" applyNumberFormat="1" applyFont="1" applyFill="1" applyBorder="1" applyAlignment="1" applyProtection="1">
      <alignment vertical="center"/>
      <protection/>
    </xf>
    <xf numFmtId="1" fontId="31" fillId="0" borderId="101" xfId="0" applyNumberFormat="1" applyFont="1" applyFill="1" applyBorder="1" applyAlignment="1" applyProtection="1">
      <alignment horizontal="center" vertical="center"/>
      <protection/>
    </xf>
    <xf numFmtId="1" fontId="31" fillId="0" borderId="102" xfId="0" applyNumberFormat="1" applyFont="1" applyFill="1" applyBorder="1" applyAlignment="1">
      <alignment horizontal="center" vertical="center" wrapText="1"/>
    </xf>
    <xf numFmtId="198" fontId="29" fillId="0" borderId="50" xfId="0" applyNumberFormat="1" applyFont="1" applyFill="1" applyBorder="1" applyAlignment="1">
      <alignment horizontal="center" vertical="center" wrapText="1"/>
    </xf>
    <xf numFmtId="198" fontId="29" fillId="0" borderId="28" xfId="0" applyNumberFormat="1" applyFont="1" applyFill="1" applyBorder="1" applyAlignment="1" applyProtection="1">
      <alignment horizontal="center" vertical="center"/>
      <protection/>
    </xf>
    <xf numFmtId="201" fontId="34" fillId="0" borderId="58" xfId="0" applyNumberFormat="1" applyFont="1" applyFill="1" applyBorder="1" applyAlignment="1" applyProtection="1">
      <alignment horizontal="center" vertical="center"/>
      <protection/>
    </xf>
    <xf numFmtId="196" fontId="29" fillId="33" borderId="37" xfId="0" applyNumberFormat="1" applyFont="1" applyFill="1" applyBorder="1" applyAlignment="1" applyProtection="1">
      <alignment horizontal="center" vertical="center"/>
      <protection/>
    </xf>
    <xf numFmtId="0" fontId="29" fillId="33" borderId="38" xfId="0" applyFont="1" applyFill="1" applyBorder="1" applyAlignment="1">
      <alignment horizontal="center" vertical="center" wrapText="1"/>
    </xf>
    <xf numFmtId="0" fontId="101" fillId="34" borderId="37" xfId="0" applyNumberFormat="1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101" fillId="34" borderId="30" xfId="0" applyNumberFormat="1" applyFont="1" applyFill="1" applyBorder="1" applyAlignment="1">
      <alignment horizontal="center" vertical="center" wrapText="1"/>
    </xf>
    <xf numFmtId="0" fontId="101" fillId="34" borderId="31" xfId="0" applyNumberFormat="1" applyFont="1" applyFill="1" applyBorder="1" applyAlignment="1">
      <alignment horizontal="center" vertical="center" wrapText="1"/>
    </xf>
    <xf numFmtId="0" fontId="101" fillId="34" borderId="45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vertical="center" wrapText="1"/>
    </xf>
    <xf numFmtId="0" fontId="34" fillId="34" borderId="103" xfId="0" applyFont="1" applyFill="1" applyBorder="1" applyAlignment="1">
      <alignment vertical="center" wrapText="1"/>
    </xf>
    <xf numFmtId="49" fontId="34" fillId="34" borderId="89" xfId="0" applyNumberFormat="1" applyFont="1" applyFill="1" applyBorder="1" applyAlignment="1">
      <alignment horizontal="left" vertical="center" wrapText="1"/>
    </xf>
    <xf numFmtId="196" fontId="33" fillId="0" borderId="56" xfId="0" applyNumberFormat="1" applyFont="1" applyFill="1" applyBorder="1" applyAlignment="1" applyProtection="1">
      <alignment horizontal="center" vertical="center"/>
      <protection/>
    </xf>
    <xf numFmtId="196" fontId="33" fillId="0" borderId="56" xfId="0" applyNumberFormat="1" applyFont="1" applyFill="1" applyBorder="1" applyAlignment="1" applyProtection="1">
      <alignment vertical="center"/>
      <protection/>
    </xf>
    <xf numFmtId="1" fontId="33" fillId="0" borderId="54" xfId="0" applyNumberFormat="1" applyFont="1" applyFill="1" applyBorder="1" applyAlignment="1" applyProtection="1">
      <alignment vertical="center"/>
      <protection/>
    </xf>
    <xf numFmtId="1" fontId="31" fillId="0" borderId="56" xfId="0" applyNumberFormat="1" applyFont="1" applyFill="1" applyBorder="1" applyAlignment="1" applyProtection="1">
      <alignment horizontal="center" vertical="center"/>
      <protection/>
    </xf>
    <xf numFmtId="1" fontId="31" fillId="0" borderId="13" xfId="0" applyNumberFormat="1" applyFont="1" applyFill="1" applyBorder="1" applyAlignment="1" applyProtection="1">
      <alignment horizontal="center" vertical="center"/>
      <protection/>
    </xf>
    <xf numFmtId="49" fontId="31" fillId="33" borderId="86" xfId="0" applyNumberFormat="1" applyFont="1" applyFill="1" applyBorder="1" applyAlignment="1">
      <alignment horizontal="center" vertical="center" wrapText="1"/>
    </xf>
    <xf numFmtId="196" fontId="33" fillId="0" borderId="37" xfId="0" applyNumberFormat="1" applyFont="1" applyFill="1" applyBorder="1" applyAlignment="1" applyProtection="1">
      <alignment horizontal="center" vertical="center"/>
      <protection/>
    </xf>
    <xf numFmtId="196" fontId="33" fillId="0" borderId="54" xfId="0" applyNumberFormat="1" applyFont="1" applyFill="1" applyBorder="1" applyAlignment="1" applyProtection="1">
      <alignment horizontal="center" vertical="center"/>
      <protection/>
    </xf>
    <xf numFmtId="196" fontId="33" fillId="0" borderId="56" xfId="0" applyNumberFormat="1" applyFont="1" applyFill="1" applyBorder="1" applyAlignment="1" applyProtection="1">
      <alignment horizontal="center" vertical="center"/>
      <protection/>
    </xf>
    <xf numFmtId="196" fontId="33" fillId="0" borderId="56" xfId="0" applyNumberFormat="1" applyFont="1" applyFill="1" applyBorder="1" applyAlignment="1" applyProtection="1">
      <alignment vertical="center"/>
      <protection/>
    </xf>
    <xf numFmtId="196" fontId="33" fillId="0" borderId="57" xfId="0" applyNumberFormat="1" applyFont="1" applyFill="1" applyBorder="1" applyAlignment="1" applyProtection="1">
      <alignment vertical="center"/>
      <protection/>
    </xf>
    <xf numFmtId="198" fontId="101" fillId="0" borderId="103" xfId="0" applyNumberFormat="1" applyFont="1" applyFill="1" applyBorder="1" applyAlignment="1" applyProtection="1">
      <alignment horizontal="center" vertical="center"/>
      <protection/>
    </xf>
    <xf numFmtId="198" fontId="101" fillId="0" borderId="0" xfId="0" applyNumberFormat="1" applyFont="1" applyFill="1" applyBorder="1" applyAlignment="1" applyProtection="1">
      <alignment horizontal="center" vertical="center"/>
      <protection/>
    </xf>
    <xf numFmtId="196" fontId="33" fillId="0" borderId="104" xfId="0" applyNumberFormat="1" applyFont="1" applyFill="1" applyBorder="1" applyAlignment="1" applyProtection="1">
      <alignment vertical="center"/>
      <protection/>
    </xf>
    <xf numFmtId="196" fontId="33" fillId="0" borderId="40" xfId="0" applyNumberFormat="1" applyFont="1" applyFill="1" applyBorder="1" applyAlignment="1" applyProtection="1">
      <alignment vertical="center"/>
      <protection/>
    </xf>
    <xf numFmtId="196" fontId="33" fillId="0" borderId="55" xfId="0" applyNumberFormat="1" applyFont="1" applyFill="1" applyBorder="1" applyAlignment="1" applyProtection="1">
      <alignment vertical="center"/>
      <protection/>
    </xf>
    <xf numFmtId="0" fontId="33" fillId="0" borderId="100" xfId="0" applyFont="1" applyFill="1" applyBorder="1" applyAlignment="1">
      <alignment horizontal="center" vertical="center" wrapText="1"/>
    </xf>
    <xf numFmtId="1" fontId="33" fillId="0" borderId="102" xfId="0" applyNumberFormat="1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 wrapText="1"/>
    </xf>
    <xf numFmtId="1" fontId="33" fillId="0" borderId="57" xfId="0" applyNumberFormat="1" applyFont="1" applyFill="1" applyBorder="1" applyAlignment="1">
      <alignment horizontal="center" vertical="center"/>
    </xf>
    <xf numFmtId="1" fontId="33" fillId="0" borderId="105" xfId="0" applyNumberFormat="1" applyFont="1" applyFill="1" applyBorder="1" applyAlignment="1" applyProtection="1">
      <alignment vertical="center"/>
      <protection/>
    </xf>
    <xf numFmtId="1" fontId="33" fillId="0" borderId="78" xfId="0" applyNumberFormat="1" applyFont="1" applyFill="1" applyBorder="1" applyAlignment="1" applyProtection="1">
      <alignment vertical="center"/>
      <protection/>
    </xf>
    <xf numFmtId="1" fontId="33" fillId="0" borderId="76" xfId="0" applyNumberFormat="1" applyFont="1" applyFill="1" applyBorder="1" applyAlignment="1" applyProtection="1">
      <alignment vertical="center"/>
      <protection/>
    </xf>
    <xf numFmtId="1" fontId="33" fillId="0" borderId="37" xfId="0" applyNumberFormat="1" applyFont="1" applyFill="1" applyBorder="1" applyAlignment="1" applyProtection="1">
      <alignment vertical="center"/>
      <protection/>
    </xf>
    <xf numFmtId="0" fontId="102" fillId="0" borderId="30" xfId="0" applyFont="1" applyFill="1" applyBorder="1" applyAlignment="1">
      <alignment horizontal="center" vertical="center" wrapText="1"/>
    </xf>
    <xf numFmtId="0" fontId="102" fillId="0" borderId="37" xfId="0" applyFont="1" applyFill="1" applyBorder="1" applyAlignment="1">
      <alignment horizontal="center" vertical="center" wrapText="1"/>
    </xf>
    <xf numFmtId="209" fontId="31" fillId="0" borderId="37" xfId="0" applyNumberFormat="1" applyFont="1" applyFill="1" applyBorder="1" applyAlignment="1" applyProtection="1">
      <alignment horizontal="center" vertical="center"/>
      <protection/>
    </xf>
    <xf numFmtId="209" fontId="31" fillId="0" borderId="64" xfId="0" applyNumberFormat="1" applyFont="1" applyFill="1" applyBorder="1" applyAlignment="1" applyProtection="1">
      <alignment horizontal="center" vertical="center"/>
      <protection/>
    </xf>
    <xf numFmtId="198" fontId="34" fillId="10" borderId="87" xfId="0" applyNumberFormat="1" applyFont="1" applyFill="1" applyBorder="1" applyAlignment="1" applyProtection="1">
      <alignment horizontal="center" vertical="center" wrapText="1"/>
      <protection/>
    </xf>
    <xf numFmtId="1" fontId="34" fillId="10" borderId="87" xfId="0" applyNumberFormat="1" applyFont="1" applyFill="1" applyBorder="1" applyAlignment="1" applyProtection="1">
      <alignment horizontal="center" vertical="center" wrapText="1"/>
      <protection/>
    </xf>
    <xf numFmtId="1" fontId="34" fillId="10" borderId="86" xfId="0" applyNumberFormat="1" applyFont="1" applyFill="1" applyBorder="1" applyAlignment="1" applyProtection="1">
      <alignment horizontal="center" vertical="center" wrapText="1"/>
      <protection/>
    </xf>
    <xf numFmtId="1" fontId="29" fillId="10" borderId="85" xfId="0" applyNumberFormat="1" applyFont="1" applyFill="1" applyBorder="1" applyAlignment="1" applyProtection="1">
      <alignment horizontal="center" vertical="center"/>
      <protection/>
    </xf>
    <xf numFmtId="1" fontId="29" fillId="10" borderId="50" xfId="0" applyNumberFormat="1" applyFont="1" applyFill="1" applyBorder="1" applyAlignment="1" applyProtection="1">
      <alignment horizontal="center" vertical="center"/>
      <protection/>
    </xf>
    <xf numFmtId="198" fontId="101" fillId="34" borderId="29" xfId="0" applyNumberFormat="1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>
      <alignment horizontal="center" vertical="center" wrapText="1"/>
    </xf>
    <xf numFmtId="1" fontId="33" fillId="34" borderId="31" xfId="0" applyNumberFormat="1" applyFont="1" applyFill="1" applyBorder="1" applyAlignment="1">
      <alignment horizontal="center" vertical="center"/>
    </xf>
    <xf numFmtId="0" fontId="33" fillId="34" borderId="31" xfId="0" applyNumberFormat="1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 wrapText="1"/>
    </xf>
    <xf numFmtId="0" fontId="33" fillId="34" borderId="37" xfId="0" applyFont="1" applyFill="1" applyBorder="1" applyAlignment="1">
      <alignment horizontal="center" vertical="center" wrapText="1"/>
    </xf>
    <xf numFmtId="1" fontId="33" fillId="34" borderId="13" xfId="0" applyNumberFormat="1" applyFont="1" applyFill="1" applyBorder="1" applyAlignment="1">
      <alignment horizontal="center" vertical="center"/>
    </xf>
    <xf numFmtId="0" fontId="33" fillId="34" borderId="13" xfId="0" applyNumberFormat="1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wrapText="1"/>
    </xf>
    <xf numFmtId="0" fontId="33" fillId="34" borderId="45" xfId="0" applyFont="1" applyFill="1" applyBorder="1" applyAlignment="1">
      <alignment horizontal="center" vertical="center" wrapText="1"/>
    </xf>
    <xf numFmtId="0" fontId="33" fillId="34" borderId="46" xfId="0" applyNumberFormat="1" applyFont="1" applyFill="1" applyBorder="1" applyAlignment="1">
      <alignment horizontal="center" vertical="center" wrapText="1"/>
    </xf>
    <xf numFmtId="1" fontId="29" fillId="34" borderId="30" xfId="0" applyNumberFormat="1" applyFont="1" applyFill="1" applyBorder="1" applyAlignment="1" applyProtection="1">
      <alignment horizontal="center" vertical="center"/>
      <protection/>
    </xf>
    <xf numFmtId="196" fontId="31" fillId="34" borderId="31" xfId="0" applyNumberFormat="1" applyFont="1" applyFill="1" applyBorder="1" applyAlignment="1" applyProtection="1">
      <alignment vertical="center"/>
      <protection/>
    </xf>
    <xf numFmtId="196" fontId="31" fillId="34" borderId="32" xfId="0" applyNumberFormat="1" applyFont="1" applyFill="1" applyBorder="1" applyAlignment="1" applyProtection="1">
      <alignment vertical="center"/>
      <protection/>
    </xf>
    <xf numFmtId="196" fontId="31" fillId="34" borderId="30" xfId="0" applyNumberFormat="1" applyFont="1" applyFill="1" applyBorder="1" applyAlignment="1" applyProtection="1">
      <alignment vertical="center"/>
      <protection/>
    </xf>
    <xf numFmtId="0" fontId="31" fillId="34" borderId="30" xfId="0" applyNumberFormat="1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1" fontId="31" fillId="34" borderId="37" xfId="0" applyNumberFormat="1" applyFont="1" applyFill="1" applyBorder="1" applyAlignment="1" applyProtection="1">
      <alignment horizontal="center" vertical="center"/>
      <protection/>
    </xf>
    <xf numFmtId="0" fontId="31" fillId="34" borderId="13" xfId="0" applyFont="1" applyFill="1" applyBorder="1" applyAlignment="1">
      <alignment horizontal="center" vertical="center" wrapText="1"/>
    </xf>
    <xf numFmtId="1" fontId="31" fillId="34" borderId="13" xfId="0" applyNumberFormat="1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 wrapText="1"/>
    </xf>
    <xf numFmtId="1" fontId="31" fillId="34" borderId="37" xfId="0" applyNumberFormat="1" applyFont="1" applyFill="1" applyBorder="1" applyAlignment="1">
      <alignment horizontal="center" vertical="center" wrapText="1"/>
    </xf>
    <xf numFmtId="0" fontId="31" fillId="34" borderId="37" xfId="0" applyNumberFormat="1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1" fontId="31" fillId="34" borderId="10" xfId="0" applyNumberFormat="1" applyFont="1" applyFill="1" applyBorder="1" applyAlignment="1">
      <alignment horizontal="center" vertical="center"/>
    </xf>
    <xf numFmtId="0" fontId="31" fillId="34" borderId="46" xfId="0" applyFont="1" applyFill="1" applyBorder="1" applyAlignment="1">
      <alignment horizontal="center" vertical="center" wrapText="1"/>
    </xf>
    <xf numFmtId="1" fontId="31" fillId="34" borderId="45" xfId="0" applyNumberFormat="1" applyFont="1" applyFill="1" applyBorder="1" applyAlignment="1">
      <alignment horizontal="center" vertical="center" wrapText="1"/>
    </xf>
    <xf numFmtId="0" fontId="31" fillId="34" borderId="45" xfId="0" applyNumberFormat="1" applyFont="1" applyFill="1" applyBorder="1" applyAlignment="1">
      <alignment horizontal="center" vertical="center" wrapText="1"/>
    </xf>
    <xf numFmtId="198" fontId="29" fillId="34" borderId="29" xfId="0" applyNumberFormat="1" applyFont="1" applyFill="1" applyBorder="1" applyAlignment="1" applyProtection="1">
      <alignment horizontal="center" vertical="center"/>
      <protection/>
    </xf>
    <xf numFmtId="196" fontId="29" fillId="34" borderId="30" xfId="0" applyNumberFormat="1" applyFont="1" applyFill="1" applyBorder="1" applyAlignment="1" applyProtection="1">
      <alignment horizontal="center" vertical="center"/>
      <protection/>
    </xf>
    <xf numFmtId="0" fontId="29" fillId="34" borderId="31" xfId="0" applyFont="1" applyFill="1" applyBorder="1" applyAlignment="1">
      <alignment horizontal="center" vertical="center" wrapText="1"/>
    </xf>
    <xf numFmtId="1" fontId="29" fillId="34" borderId="31" xfId="0" applyNumberFormat="1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 wrapText="1"/>
    </xf>
    <xf numFmtId="1" fontId="29" fillId="34" borderId="30" xfId="0" applyNumberFormat="1" applyFont="1" applyFill="1" applyBorder="1" applyAlignment="1">
      <alignment horizontal="center" vertical="center" wrapText="1"/>
    </xf>
    <xf numFmtId="0" fontId="29" fillId="34" borderId="31" xfId="0" applyNumberFormat="1" applyFont="1" applyFill="1" applyBorder="1" applyAlignment="1">
      <alignment horizontal="center" vertical="center" wrapText="1"/>
    </xf>
    <xf numFmtId="0" fontId="29" fillId="34" borderId="32" xfId="0" applyNumberFormat="1" applyFont="1" applyFill="1" applyBorder="1" applyAlignment="1">
      <alignment horizontal="center" vertical="center" wrapText="1"/>
    </xf>
    <xf numFmtId="196" fontId="31" fillId="34" borderId="32" xfId="0" applyNumberFormat="1" applyFont="1" applyFill="1" applyBorder="1" applyAlignment="1">
      <alignment horizontal="center" vertical="center" wrapText="1"/>
    </xf>
    <xf numFmtId="198" fontId="31" fillId="34" borderId="36" xfId="0" applyNumberFormat="1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>
      <alignment horizontal="center" vertical="center" wrapText="1"/>
    </xf>
    <xf numFmtId="1" fontId="29" fillId="34" borderId="13" xfId="0" applyNumberFormat="1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 wrapText="1"/>
    </xf>
    <xf numFmtId="1" fontId="29" fillId="34" borderId="37" xfId="0" applyNumberFormat="1" applyFont="1" applyFill="1" applyBorder="1" applyAlignment="1">
      <alignment horizontal="center" vertical="center" wrapText="1"/>
    </xf>
    <xf numFmtId="0" fontId="29" fillId="34" borderId="13" xfId="0" applyNumberFormat="1" applyFont="1" applyFill="1" applyBorder="1" applyAlignment="1">
      <alignment horizontal="center" vertical="center" wrapText="1"/>
    </xf>
    <xf numFmtId="0" fontId="29" fillId="34" borderId="38" xfId="0" applyNumberFormat="1" applyFont="1" applyFill="1" applyBorder="1" applyAlignment="1">
      <alignment horizontal="center" vertical="center" wrapText="1"/>
    </xf>
    <xf numFmtId="196" fontId="31" fillId="34" borderId="38" xfId="0" applyNumberFormat="1" applyFont="1" applyFill="1" applyBorder="1" applyAlignment="1">
      <alignment horizontal="center" vertical="center" wrapText="1"/>
    </xf>
    <xf numFmtId="198" fontId="29" fillId="34" borderId="60" xfId="0" applyNumberFormat="1" applyFont="1" applyFill="1" applyBorder="1" applyAlignment="1" applyProtection="1">
      <alignment horizontal="center" vertical="center"/>
      <protection/>
    </xf>
    <xf numFmtId="196" fontId="29" fillId="34" borderId="45" xfId="0" applyNumberFormat="1" applyFont="1" applyFill="1" applyBorder="1" applyAlignment="1" applyProtection="1">
      <alignment horizontal="center" vertical="center"/>
      <protection/>
    </xf>
    <xf numFmtId="0" fontId="29" fillId="34" borderId="10" xfId="0" applyFont="1" applyFill="1" applyBorder="1" applyAlignment="1">
      <alignment horizontal="center" vertical="center" wrapText="1"/>
    </xf>
    <xf numFmtId="1" fontId="29" fillId="34" borderId="10" xfId="0" applyNumberFormat="1" applyFont="1" applyFill="1" applyBorder="1" applyAlignment="1">
      <alignment horizontal="center" vertical="center"/>
    </xf>
    <xf numFmtId="0" fontId="29" fillId="34" borderId="46" xfId="0" applyFont="1" applyFill="1" applyBorder="1" applyAlignment="1">
      <alignment horizontal="center" vertical="center" wrapText="1"/>
    </xf>
    <xf numFmtId="1" fontId="29" fillId="34" borderId="45" xfId="0" applyNumberFormat="1" applyFont="1" applyFill="1" applyBorder="1" applyAlignment="1">
      <alignment horizontal="center" vertical="center" wrapText="1"/>
    </xf>
    <xf numFmtId="0" fontId="29" fillId="34" borderId="10" xfId="0" applyNumberFormat="1" applyFont="1" applyFill="1" applyBorder="1" applyAlignment="1">
      <alignment horizontal="center" vertical="center" wrapText="1"/>
    </xf>
    <xf numFmtId="0" fontId="29" fillId="34" borderId="46" xfId="0" applyNumberFormat="1" applyFont="1" applyFill="1" applyBorder="1" applyAlignment="1">
      <alignment horizontal="center" vertical="center" wrapText="1"/>
    </xf>
    <xf numFmtId="196" fontId="31" fillId="34" borderId="46" xfId="0" applyNumberFormat="1" applyFont="1" applyFill="1" applyBorder="1" applyAlignment="1">
      <alignment horizontal="center" vertical="center" wrapText="1"/>
    </xf>
    <xf numFmtId="0" fontId="34" fillId="34" borderId="54" xfId="0" applyFont="1" applyFill="1" applyBorder="1" applyAlignment="1">
      <alignment horizontal="center" vertical="center" wrapText="1"/>
    </xf>
    <xf numFmtId="1" fontId="34" fillId="34" borderId="56" xfId="0" applyNumberFormat="1" applyFont="1" applyFill="1" applyBorder="1" applyAlignment="1">
      <alignment horizontal="center" vertical="center"/>
    </xf>
    <xf numFmtId="0" fontId="34" fillId="34" borderId="56" xfId="0" applyNumberFormat="1" applyFont="1" applyFill="1" applyBorder="1" applyAlignment="1">
      <alignment horizontal="center" vertical="center"/>
    </xf>
    <xf numFmtId="1" fontId="34" fillId="34" borderId="57" xfId="0" applyNumberFormat="1" applyFont="1" applyFill="1" applyBorder="1" applyAlignment="1">
      <alignment horizontal="center" vertical="center" wrapText="1"/>
    </xf>
    <xf numFmtId="0" fontId="33" fillId="34" borderId="54" xfId="0" applyNumberFormat="1" applyFont="1" applyFill="1" applyBorder="1" applyAlignment="1">
      <alignment horizontal="center" vertical="center" wrapText="1"/>
    </xf>
    <xf numFmtId="0" fontId="33" fillId="34" borderId="56" xfId="0" applyNumberFormat="1" applyFont="1" applyFill="1" applyBorder="1" applyAlignment="1">
      <alignment horizontal="center" vertical="center" wrapText="1"/>
    </xf>
    <xf numFmtId="1" fontId="33" fillId="34" borderId="57" xfId="0" applyNumberFormat="1" applyFont="1" applyFill="1" applyBorder="1" applyAlignment="1">
      <alignment horizontal="center" vertical="center" wrapText="1"/>
    </xf>
    <xf numFmtId="1" fontId="33" fillId="34" borderId="54" xfId="0" applyNumberFormat="1" applyFont="1" applyFill="1" applyBorder="1" applyAlignment="1">
      <alignment horizontal="center" vertical="center" wrapText="1"/>
    </xf>
    <xf numFmtId="1" fontId="31" fillId="34" borderId="56" xfId="0" applyNumberFormat="1" applyFont="1" applyFill="1" applyBorder="1" applyAlignment="1">
      <alignment horizontal="center" vertical="center" wrapText="1"/>
    </xf>
    <xf numFmtId="1" fontId="31" fillId="34" borderId="57" xfId="0" applyNumberFormat="1" applyFont="1" applyFill="1" applyBorder="1" applyAlignment="1">
      <alignment horizontal="center" vertical="center" wrapText="1"/>
    </xf>
    <xf numFmtId="196" fontId="102" fillId="34" borderId="30" xfId="0" applyNumberFormat="1" applyFont="1" applyFill="1" applyBorder="1" applyAlignment="1" applyProtection="1">
      <alignment vertical="center"/>
      <protection/>
    </xf>
    <xf numFmtId="196" fontId="102" fillId="34" borderId="31" xfId="0" applyNumberFormat="1" applyFont="1" applyFill="1" applyBorder="1" applyAlignment="1" applyProtection="1">
      <alignment vertical="center"/>
      <protection/>
    </xf>
    <xf numFmtId="197" fontId="40" fillId="34" borderId="38" xfId="0" applyNumberFormat="1" applyFont="1" applyFill="1" applyBorder="1" applyAlignment="1" applyProtection="1">
      <alignment horizontal="center" vertical="center"/>
      <protection/>
    </xf>
    <xf numFmtId="0" fontId="102" fillId="34" borderId="37" xfId="0" applyNumberFormat="1" applyFont="1" applyFill="1" applyBorder="1" applyAlignment="1">
      <alignment horizontal="center" vertical="center" wrapText="1"/>
    </xf>
    <xf numFmtId="0" fontId="102" fillId="34" borderId="13" xfId="0" applyNumberFormat="1" applyFont="1" applyFill="1" applyBorder="1" applyAlignment="1">
      <alignment horizontal="center" vertical="center" wrapText="1"/>
    </xf>
    <xf numFmtId="198" fontId="109" fillId="33" borderId="82" xfId="0" applyNumberFormat="1" applyFont="1" applyFill="1" applyBorder="1" applyAlignment="1" applyProtection="1">
      <alignment horizontal="center" vertical="center"/>
      <protection/>
    </xf>
    <xf numFmtId="198" fontId="110" fillId="33" borderId="86" xfId="0" applyNumberFormat="1" applyFont="1" applyFill="1" applyBorder="1" applyAlignment="1" applyProtection="1">
      <alignment horizontal="center" vertical="center"/>
      <protection/>
    </xf>
    <xf numFmtId="198" fontId="110" fillId="33" borderId="82" xfId="0" applyNumberFormat="1" applyFont="1" applyFill="1" applyBorder="1" applyAlignment="1" applyProtection="1">
      <alignment horizontal="center" vertical="center"/>
      <protection/>
    </xf>
    <xf numFmtId="201" fontId="109" fillId="33" borderId="82" xfId="0" applyNumberFormat="1" applyFont="1" applyFill="1" applyBorder="1" applyAlignment="1" applyProtection="1">
      <alignment horizontal="center" vertical="center"/>
      <protection/>
    </xf>
    <xf numFmtId="201" fontId="110" fillId="33" borderId="86" xfId="0" applyNumberFormat="1" applyFont="1" applyFill="1" applyBorder="1" applyAlignment="1" applyProtection="1">
      <alignment horizontal="center" vertical="center"/>
      <protection/>
    </xf>
    <xf numFmtId="198" fontId="110" fillId="33" borderId="28" xfId="0" applyNumberFormat="1" applyFont="1" applyFill="1" applyBorder="1" applyAlignment="1" applyProtection="1">
      <alignment horizontal="center" vertical="center"/>
      <protection/>
    </xf>
    <xf numFmtId="1" fontId="110" fillId="33" borderId="73" xfId="0" applyNumberFormat="1" applyFont="1" applyFill="1" applyBorder="1" applyAlignment="1" applyProtection="1">
      <alignment horizontal="center" vertical="center"/>
      <protection/>
    </xf>
    <xf numFmtId="198" fontId="109" fillId="0" borderId="35" xfId="0" applyNumberFormat="1" applyFont="1" applyFill="1" applyBorder="1" applyAlignment="1" applyProtection="1">
      <alignment horizontal="center" vertical="center"/>
      <protection/>
    </xf>
    <xf numFmtId="1" fontId="109" fillId="0" borderId="40" xfId="0" applyNumberFormat="1" applyFont="1" applyFill="1" applyBorder="1" applyAlignment="1">
      <alignment horizontal="center" vertical="center" wrapText="1"/>
    </xf>
    <xf numFmtId="198" fontId="110" fillId="0" borderId="59" xfId="0" applyNumberFormat="1" applyFont="1" applyFill="1" applyBorder="1" applyAlignment="1" applyProtection="1">
      <alignment horizontal="center" vertical="center"/>
      <protection/>
    </xf>
    <xf numFmtId="1" fontId="110" fillId="0" borderId="65" xfId="0" applyNumberFormat="1" applyFont="1" applyFill="1" applyBorder="1" applyAlignment="1">
      <alignment horizontal="center" vertical="center" wrapText="1"/>
    </xf>
    <xf numFmtId="198" fontId="110" fillId="0" borderId="28" xfId="0" applyNumberFormat="1" applyFont="1" applyFill="1" applyBorder="1" applyAlignment="1" applyProtection="1">
      <alignment horizontal="center" vertical="center"/>
      <protection/>
    </xf>
    <xf numFmtId="198" fontId="110" fillId="0" borderId="41" xfId="0" applyNumberFormat="1" applyFont="1" applyFill="1" applyBorder="1" applyAlignment="1">
      <alignment horizontal="center" vertical="center" wrapText="1"/>
    </xf>
    <xf numFmtId="203" fontId="109" fillId="0" borderId="35" xfId="0" applyNumberFormat="1" applyFont="1" applyFill="1" applyBorder="1" applyAlignment="1" applyProtection="1">
      <alignment horizontal="center" vertical="center"/>
      <protection/>
    </xf>
    <xf numFmtId="203" fontId="110" fillId="0" borderId="59" xfId="0" applyNumberFormat="1" applyFont="1" applyFill="1" applyBorder="1" applyAlignment="1" applyProtection="1">
      <alignment horizontal="center" vertical="center"/>
      <protection/>
    </xf>
    <xf numFmtId="203" fontId="29" fillId="33" borderId="28" xfId="0" applyNumberFormat="1" applyFont="1" applyFill="1" applyBorder="1" applyAlignment="1" applyProtection="1">
      <alignment horizontal="center" vertical="center"/>
      <protection/>
    </xf>
    <xf numFmtId="203" fontId="31" fillId="33" borderId="35" xfId="0" applyNumberFormat="1" applyFont="1" applyFill="1" applyBorder="1" applyAlignment="1" applyProtection="1">
      <alignment horizontal="center" vertical="center"/>
      <protection/>
    </xf>
    <xf numFmtId="203" fontId="29" fillId="33" borderId="59" xfId="0" applyNumberFormat="1" applyFont="1" applyFill="1" applyBorder="1" applyAlignment="1" applyProtection="1">
      <alignment horizontal="center" vertical="center"/>
      <protection/>
    </xf>
    <xf numFmtId="198" fontId="110" fillId="34" borderId="29" xfId="0" applyNumberFormat="1" applyFont="1" applyFill="1" applyBorder="1" applyAlignment="1" applyProtection="1">
      <alignment horizontal="center" vertical="center"/>
      <protection/>
    </xf>
    <xf numFmtId="198" fontId="109" fillId="34" borderId="36" xfId="0" applyNumberFormat="1" applyFont="1" applyFill="1" applyBorder="1" applyAlignment="1" applyProtection="1">
      <alignment horizontal="center" vertical="center"/>
      <protection/>
    </xf>
    <xf numFmtId="198" fontId="110" fillId="34" borderId="60" xfId="0" applyNumberFormat="1" applyFont="1" applyFill="1" applyBorder="1" applyAlignment="1">
      <alignment horizontal="center" vertical="center" wrapText="1"/>
    </xf>
    <xf numFmtId="198" fontId="110" fillId="34" borderId="98" xfId="0" applyNumberFormat="1" applyFont="1" applyFill="1" applyBorder="1" applyAlignment="1" applyProtection="1">
      <alignment horizontal="center" vertical="center"/>
      <protection/>
    </xf>
    <xf numFmtId="198" fontId="110" fillId="0" borderId="29" xfId="0" applyNumberFormat="1" applyFont="1" applyFill="1" applyBorder="1" applyAlignment="1" applyProtection="1">
      <alignment horizontal="center" vertical="center"/>
      <protection/>
    </xf>
    <xf numFmtId="198" fontId="109" fillId="0" borderId="36" xfId="0" applyNumberFormat="1" applyFont="1" applyFill="1" applyBorder="1" applyAlignment="1" applyProtection="1">
      <alignment horizontal="center" vertical="center"/>
      <protection/>
    </xf>
    <xf numFmtId="198" fontId="110" fillId="0" borderId="60" xfId="0" applyNumberFormat="1" applyFont="1" applyFill="1" applyBorder="1" applyAlignment="1">
      <alignment horizontal="center" vertical="center" wrapText="1"/>
    </xf>
    <xf numFmtId="201" fontId="110" fillId="0" borderId="60" xfId="0" applyNumberFormat="1" applyFont="1" applyFill="1" applyBorder="1" applyAlignment="1" applyProtection="1">
      <alignment horizontal="center" vertical="center"/>
      <protection/>
    </xf>
    <xf numFmtId="0" fontId="110" fillId="0" borderId="60" xfId="0" applyFont="1" applyFill="1" applyBorder="1" applyAlignment="1">
      <alignment horizontal="center" vertical="center" wrapText="1"/>
    </xf>
    <xf numFmtId="198" fontId="110" fillId="0" borderId="60" xfId="0" applyNumberFormat="1" applyFont="1" applyFill="1" applyBorder="1" applyAlignment="1" applyProtection="1">
      <alignment horizontal="center" vertical="center"/>
      <protection/>
    </xf>
    <xf numFmtId="49" fontId="111" fillId="33" borderId="35" xfId="0" applyNumberFormat="1" applyFont="1" applyFill="1" applyBorder="1" applyAlignment="1">
      <alignment horizontal="center" vertical="center" wrapText="1"/>
    </xf>
    <xf numFmtId="49" fontId="112" fillId="34" borderId="36" xfId="0" applyNumberFormat="1" applyFont="1" applyFill="1" applyBorder="1" applyAlignment="1">
      <alignment horizontal="left" vertical="center" wrapText="1"/>
    </xf>
    <xf numFmtId="0" fontId="111" fillId="0" borderId="37" xfId="0" applyFont="1" applyFill="1" applyBorder="1" applyAlignment="1">
      <alignment horizontal="center" vertical="center" wrapText="1"/>
    </xf>
    <xf numFmtId="197" fontId="111" fillId="0" borderId="13" xfId="0" applyNumberFormat="1" applyFont="1" applyFill="1" applyBorder="1" applyAlignment="1" applyProtection="1">
      <alignment horizontal="center" vertical="center"/>
      <protection/>
    </xf>
    <xf numFmtId="201" fontId="111" fillId="0" borderId="38" xfId="0" applyNumberFormat="1" applyFont="1" applyFill="1" applyBorder="1" applyAlignment="1" applyProtection="1">
      <alignment horizontal="center" vertical="center"/>
      <protection/>
    </xf>
    <xf numFmtId="198" fontId="112" fillId="34" borderId="35" xfId="0" applyNumberFormat="1" applyFont="1" applyFill="1" applyBorder="1" applyAlignment="1">
      <alignment horizontal="center" vertical="center" wrapText="1"/>
    </xf>
    <xf numFmtId="0" fontId="111" fillId="0" borderId="40" xfId="0" applyFont="1" applyFill="1" applyBorder="1" applyAlignment="1">
      <alignment horizontal="center" vertical="center" wrapText="1"/>
    </xf>
    <xf numFmtId="0" fontId="111" fillId="0" borderId="13" xfId="0" applyFont="1" applyFill="1" applyBorder="1" applyAlignment="1">
      <alignment horizontal="center" vertical="center" wrapText="1"/>
    </xf>
    <xf numFmtId="0" fontId="111" fillId="0" borderId="78" xfId="0" applyNumberFormat="1" applyFont="1" applyFill="1" applyBorder="1" applyAlignment="1">
      <alignment horizontal="center" vertical="center" wrapText="1"/>
    </xf>
    <xf numFmtId="1" fontId="111" fillId="0" borderId="38" xfId="0" applyNumberFormat="1" applyFont="1" applyFill="1" applyBorder="1" applyAlignment="1" applyProtection="1">
      <alignment horizontal="center" vertical="center"/>
      <protection/>
    </xf>
    <xf numFmtId="1" fontId="111" fillId="0" borderId="37" xfId="0" applyNumberFormat="1" applyFont="1" applyFill="1" applyBorder="1" applyAlignment="1">
      <alignment horizontal="center" vertical="center" wrapText="1"/>
    </xf>
    <xf numFmtId="1" fontId="111" fillId="0" borderId="13" xfId="0" applyNumberFormat="1" applyFont="1" applyFill="1" applyBorder="1" applyAlignment="1">
      <alignment horizontal="center" vertical="center" wrapText="1"/>
    </xf>
    <xf numFmtId="1" fontId="111" fillId="0" borderId="38" xfId="0" applyNumberFormat="1" applyFont="1" applyFill="1" applyBorder="1" applyAlignment="1">
      <alignment horizontal="center" vertical="center" wrapText="1"/>
    </xf>
    <xf numFmtId="196" fontId="113" fillId="0" borderId="0" xfId="0" applyNumberFormat="1" applyFont="1" applyFill="1" applyBorder="1" applyAlignment="1" applyProtection="1">
      <alignment vertical="center"/>
      <protection/>
    </xf>
    <xf numFmtId="49" fontId="111" fillId="33" borderId="59" xfId="0" applyNumberFormat="1" applyFont="1" applyFill="1" applyBorder="1" applyAlignment="1">
      <alignment horizontal="center" vertical="center" wrapText="1"/>
    </xf>
    <xf numFmtId="49" fontId="112" fillId="34" borderId="60" xfId="0" applyNumberFormat="1" applyFont="1" applyFill="1" applyBorder="1" applyAlignment="1">
      <alignment horizontal="left" vertical="center" wrapText="1"/>
    </xf>
    <xf numFmtId="0" fontId="111" fillId="0" borderId="45" xfId="0" applyFont="1" applyFill="1" applyBorder="1" applyAlignment="1">
      <alignment horizontal="center" vertical="center" wrapText="1"/>
    </xf>
    <xf numFmtId="197" fontId="111" fillId="0" borderId="10" xfId="0" applyNumberFormat="1" applyFont="1" applyFill="1" applyBorder="1" applyAlignment="1" applyProtection="1">
      <alignment horizontal="center" vertical="center"/>
      <protection/>
    </xf>
    <xf numFmtId="1" fontId="111" fillId="0" borderId="46" xfId="0" applyNumberFormat="1" applyFont="1" applyFill="1" applyBorder="1" applyAlignment="1" applyProtection="1">
      <alignment horizontal="center" vertical="center"/>
      <protection/>
    </xf>
    <xf numFmtId="198" fontId="112" fillId="34" borderId="59" xfId="0" applyNumberFormat="1" applyFont="1" applyFill="1" applyBorder="1" applyAlignment="1">
      <alignment horizontal="center" vertical="center" wrapText="1"/>
    </xf>
    <xf numFmtId="0" fontId="111" fillId="0" borderId="48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79" xfId="0" applyNumberFormat="1" applyFont="1" applyFill="1" applyBorder="1" applyAlignment="1">
      <alignment horizontal="center" vertical="center" wrapText="1"/>
    </xf>
    <xf numFmtId="1" fontId="111" fillId="0" borderId="45" xfId="0" applyNumberFormat="1" applyFont="1" applyFill="1" applyBorder="1" applyAlignment="1">
      <alignment horizontal="center" vertical="center" wrapText="1"/>
    </xf>
    <xf numFmtId="1" fontId="111" fillId="0" borderId="10" xfId="0" applyNumberFormat="1" applyFont="1" applyFill="1" applyBorder="1" applyAlignment="1">
      <alignment horizontal="center" vertical="center" wrapText="1"/>
    </xf>
    <xf numFmtId="1" fontId="111" fillId="0" borderId="46" xfId="0" applyNumberFormat="1" applyFont="1" applyFill="1" applyBorder="1" applyAlignment="1">
      <alignment horizontal="center" vertical="center" wrapText="1"/>
    </xf>
    <xf numFmtId="49" fontId="111" fillId="33" borderId="28" xfId="0" applyNumberFormat="1" applyFont="1" applyFill="1" applyBorder="1" applyAlignment="1">
      <alignment horizontal="center" vertical="center" wrapText="1"/>
    </xf>
    <xf numFmtId="49" fontId="112" fillId="34" borderId="29" xfId="0" applyNumberFormat="1" applyFont="1" applyFill="1" applyBorder="1" applyAlignment="1">
      <alignment vertical="center" wrapText="1"/>
    </xf>
    <xf numFmtId="1" fontId="111" fillId="0" borderId="30" xfId="0" applyNumberFormat="1" applyFont="1" applyFill="1" applyBorder="1" applyAlignment="1">
      <alignment horizontal="center" vertical="center"/>
    </xf>
    <xf numFmtId="49" fontId="111" fillId="0" borderId="31" xfId="0" applyNumberFormat="1" applyFont="1" applyFill="1" applyBorder="1" applyAlignment="1">
      <alignment horizontal="center" vertical="center"/>
    </xf>
    <xf numFmtId="0" fontId="111" fillId="0" borderId="32" xfId="0" applyNumberFormat="1" applyFont="1" applyFill="1" applyBorder="1" applyAlignment="1">
      <alignment horizontal="center" vertical="center"/>
    </xf>
    <xf numFmtId="198" fontId="111" fillId="0" borderId="28" xfId="0" applyNumberFormat="1" applyFont="1" applyFill="1" applyBorder="1" applyAlignment="1" applyProtection="1">
      <alignment horizontal="center" vertical="center"/>
      <protection/>
    </xf>
    <xf numFmtId="0" fontId="111" fillId="0" borderId="34" xfId="0" applyFont="1" applyFill="1" applyBorder="1" applyAlignment="1">
      <alignment horizontal="center" vertical="center" wrapText="1"/>
    </xf>
    <xf numFmtId="1" fontId="111" fillId="0" borderId="31" xfId="0" applyNumberFormat="1" applyFont="1" applyFill="1" applyBorder="1" applyAlignment="1">
      <alignment horizontal="center" vertical="center"/>
    </xf>
    <xf numFmtId="0" fontId="111" fillId="0" borderId="31" xfId="0" applyNumberFormat="1" applyFont="1" applyFill="1" applyBorder="1" applyAlignment="1">
      <alignment horizontal="center" vertical="center"/>
    </xf>
    <xf numFmtId="0" fontId="111" fillId="0" borderId="77" xfId="0" applyFont="1" applyFill="1" applyBorder="1" applyAlignment="1">
      <alignment horizontal="center" vertical="center" wrapText="1"/>
    </xf>
    <xf numFmtId="0" fontId="111" fillId="0" borderId="30" xfId="0" applyNumberFormat="1" applyFont="1" applyFill="1" applyBorder="1" applyAlignment="1">
      <alignment horizontal="center" vertical="center" wrapText="1"/>
    </xf>
    <xf numFmtId="0" fontId="111" fillId="0" borderId="31" xfId="0" applyNumberFormat="1" applyFont="1" applyFill="1" applyBorder="1" applyAlignment="1">
      <alignment horizontal="center" vertical="center" wrapText="1"/>
    </xf>
    <xf numFmtId="1" fontId="111" fillId="0" borderId="32" xfId="0" applyNumberFormat="1" applyFont="1" applyFill="1" applyBorder="1" applyAlignment="1">
      <alignment horizontal="center" vertical="center" wrapText="1"/>
    </xf>
    <xf numFmtId="1" fontId="111" fillId="0" borderId="30" xfId="0" applyNumberFormat="1" applyFont="1" applyFill="1" applyBorder="1" applyAlignment="1">
      <alignment horizontal="center" vertical="center" wrapText="1"/>
    </xf>
    <xf numFmtId="1" fontId="111" fillId="0" borderId="31" xfId="0" applyNumberFormat="1" applyFont="1" applyFill="1" applyBorder="1" applyAlignment="1">
      <alignment horizontal="center" vertical="center" wrapText="1"/>
    </xf>
    <xf numFmtId="49" fontId="111" fillId="34" borderId="36" xfId="0" applyNumberFormat="1" applyFont="1" applyFill="1" applyBorder="1" applyAlignment="1">
      <alignment horizontal="left" vertical="center" wrapText="1"/>
    </xf>
    <xf numFmtId="1" fontId="111" fillId="0" borderId="37" xfId="0" applyNumberFormat="1" applyFont="1" applyFill="1" applyBorder="1" applyAlignment="1">
      <alignment horizontal="center" vertical="center"/>
    </xf>
    <xf numFmtId="49" fontId="111" fillId="0" borderId="13" xfId="0" applyNumberFormat="1" applyFont="1" applyFill="1" applyBorder="1" applyAlignment="1">
      <alignment horizontal="center" vertical="center"/>
    </xf>
    <xf numFmtId="0" fontId="111" fillId="0" borderId="38" xfId="0" applyNumberFormat="1" applyFont="1" applyFill="1" applyBorder="1" applyAlignment="1">
      <alignment horizontal="center" vertical="center"/>
    </xf>
    <xf numFmtId="198" fontId="111" fillId="34" borderId="35" xfId="0" applyNumberFormat="1" applyFont="1" applyFill="1" applyBorder="1" applyAlignment="1" applyProtection="1">
      <alignment horizontal="center" vertical="center"/>
      <protection/>
    </xf>
    <xf numFmtId="1" fontId="111" fillId="0" borderId="13" xfId="0" applyNumberFormat="1" applyFont="1" applyFill="1" applyBorder="1" applyAlignment="1">
      <alignment horizontal="center" vertical="center"/>
    </xf>
    <xf numFmtId="0" fontId="111" fillId="0" borderId="13" xfId="0" applyNumberFormat="1" applyFont="1" applyFill="1" applyBorder="1" applyAlignment="1">
      <alignment horizontal="center" vertical="center"/>
    </xf>
    <xf numFmtId="0" fontId="111" fillId="0" borderId="78" xfId="0" applyFont="1" applyFill="1" applyBorder="1" applyAlignment="1">
      <alignment horizontal="center" vertical="center" wrapText="1"/>
    </xf>
    <xf numFmtId="0" fontId="111" fillId="0" borderId="37" xfId="0" applyNumberFormat="1" applyFont="1" applyFill="1" applyBorder="1" applyAlignment="1">
      <alignment horizontal="center" vertical="center" wrapText="1"/>
    </xf>
    <xf numFmtId="0" fontId="111" fillId="0" borderId="13" xfId="0" applyNumberFormat="1" applyFont="1" applyFill="1" applyBorder="1" applyAlignment="1">
      <alignment horizontal="center" vertical="center" wrapText="1"/>
    </xf>
    <xf numFmtId="0" fontId="112" fillId="33" borderId="29" xfId="0" applyFont="1" applyFill="1" applyBorder="1" applyAlignment="1">
      <alignment horizontal="left" vertical="center" wrapText="1"/>
    </xf>
    <xf numFmtId="196" fontId="111" fillId="33" borderId="30" xfId="0" applyNumberFormat="1" applyFont="1" applyFill="1" applyBorder="1" applyAlignment="1" applyProtection="1">
      <alignment horizontal="center" vertical="center"/>
      <protection/>
    </xf>
    <xf numFmtId="196" fontId="111" fillId="33" borderId="31" xfId="0" applyNumberFormat="1" applyFont="1" applyFill="1" applyBorder="1" applyAlignment="1" applyProtection="1">
      <alignment horizontal="center" vertical="center"/>
      <protection/>
    </xf>
    <xf numFmtId="196" fontId="111" fillId="33" borderId="31" xfId="0" applyNumberFormat="1" applyFont="1" applyFill="1" applyBorder="1" applyAlignment="1" applyProtection="1">
      <alignment vertical="center"/>
      <protection/>
    </xf>
    <xf numFmtId="196" fontId="111" fillId="33" borderId="32" xfId="0" applyNumberFormat="1" applyFont="1" applyFill="1" applyBorder="1" applyAlignment="1" applyProtection="1">
      <alignment vertical="center"/>
      <protection/>
    </xf>
    <xf numFmtId="198" fontId="112" fillId="34" borderId="29" xfId="0" applyNumberFormat="1" applyFont="1" applyFill="1" applyBorder="1" applyAlignment="1" applyProtection="1">
      <alignment horizontal="center" vertical="center"/>
      <protection/>
    </xf>
    <xf numFmtId="1" fontId="112" fillId="33" borderId="30" xfId="0" applyNumberFormat="1" applyFont="1" applyFill="1" applyBorder="1" applyAlignment="1" applyProtection="1">
      <alignment horizontal="center" vertical="center"/>
      <protection/>
    </xf>
    <xf numFmtId="196" fontId="111" fillId="33" borderId="30" xfId="0" applyNumberFormat="1" applyFont="1" applyFill="1" applyBorder="1" applyAlignment="1" applyProtection="1">
      <alignment vertical="center"/>
      <protection/>
    </xf>
    <xf numFmtId="0" fontId="111" fillId="33" borderId="30" xfId="0" applyNumberFormat="1" applyFont="1" applyFill="1" applyBorder="1" applyAlignment="1">
      <alignment horizontal="center" vertical="center" wrapText="1"/>
    </xf>
    <xf numFmtId="0" fontId="111" fillId="33" borderId="31" xfId="0" applyNumberFormat="1" applyFont="1" applyFill="1" applyBorder="1" applyAlignment="1">
      <alignment horizontal="center" vertical="center" wrapText="1"/>
    </xf>
    <xf numFmtId="0" fontId="111" fillId="33" borderId="32" xfId="0" applyFont="1" applyFill="1" applyBorder="1" applyAlignment="1">
      <alignment horizontal="center" vertical="center" wrapText="1"/>
    </xf>
    <xf numFmtId="49" fontId="111" fillId="0" borderId="35" xfId="0" applyNumberFormat="1" applyFont="1" applyFill="1" applyBorder="1" applyAlignment="1">
      <alignment horizontal="center" vertical="center" wrapText="1"/>
    </xf>
    <xf numFmtId="49" fontId="111" fillId="33" borderId="36" xfId="0" applyNumberFormat="1" applyFont="1" applyFill="1" applyBorder="1" applyAlignment="1">
      <alignment horizontal="left" vertical="center" wrapText="1"/>
    </xf>
    <xf numFmtId="196" fontId="111" fillId="33" borderId="37" xfId="0" applyNumberFormat="1" applyFont="1" applyFill="1" applyBorder="1" applyAlignment="1" applyProtection="1">
      <alignment horizontal="center" vertical="center"/>
      <protection/>
    </xf>
    <xf numFmtId="0" fontId="111" fillId="33" borderId="13" xfId="0" applyFont="1" applyFill="1" applyBorder="1" applyAlignment="1">
      <alignment horizontal="center" vertical="center" wrapText="1"/>
    </xf>
    <xf numFmtId="0" fontId="111" fillId="33" borderId="38" xfId="0" applyFont="1" applyFill="1" applyBorder="1" applyAlignment="1">
      <alignment horizontal="center" vertical="center" wrapText="1"/>
    </xf>
    <xf numFmtId="198" fontId="111" fillId="34" borderId="36" xfId="0" applyNumberFormat="1" applyFont="1" applyFill="1" applyBorder="1" applyAlignment="1">
      <alignment horizontal="center" vertical="center" wrapText="1"/>
    </xf>
    <xf numFmtId="1" fontId="111" fillId="33" borderId="37" xfId="0" applyNumberFormat="1" applyFont="1" applyFill="1" applyBorder="1" applyAlignment="1" applyProtection="1">
      <alignment horizontal="center" vertical="center"/>
      <protection/>
    </xf>
    <xf numFmtId="1" fontId="111" fillId="33" borderId="13" xfId="0" applyNumberFormat="1" applyFont="1" applyFill="1" applyBorder="1" applyAlignment="1">
      <alignment horizontal="center" vertical="center"/>
    </xf>
    <xf numFmtId="1" fontId="111" fillId="33" borderId="37" xfId="0" applyNumberFormat="1" applyFont="1" applyFill="1" applyBorder="1" applyAlignment="1">
      <alignment horizontal="center" vertical="center" wrapText="1"/>
    </xf>
    <xf numFmtId="0" fontId="111" fillId="33" borderId="13" xfId="0" applyNumberFormat="1" applyFont="1" applyFill="1" applyBorder="1" applyAlignment="1">
      <alignment horizontal="center" vertical="center" wrapText="1"/>
    </xf>
    <xf numFmtId="0" fontId="111" fillId="33" borderId="38" xfId="0" applyNumberFormat="1" applyFont="1" applyFill="1" applyBorder="1" applyAlignment="1">
      <alignment horizontal="center" vertical="center" wrapText="1"/>
    </xf>
    <xf numFmtId="0" fontId="111" fillId="33" borderId="37" xfId="0" applyNumberFormat="1" applyFont="1" applyFill="1" applyBorder="1" applyAlignment="1">
      <alignment horizontal="center" vertical="center" wrapText="1"/>
    </xf>
    <xf numFmtId="49" fontId="111" fillId="0" borderId="59" xfId="0" applyNumberFormat="1" applyFont="1" applyFill="1" applyBorder="1" applyAlignment="1">
      <alignment horizontal="center" vertical="center" wrapText="1"/>
    </xf>
    <xf numFmtId="49" fontId="112" fillId="33" borderId="60" xfId="0" applyNumberFormat="1" applyFont="1" applyFill="1" applyBorder="1" applyAlignment="1">
      <alignment horizontal="left" vertical="center" wrapText="1"/>
    </xf>
    <xf numFmtId="196" fontId="111" fillId="33" borderId="45" xfId="0" applyNumberFormat="1" applyFont="1" applyFill="1" applyBorder="1" applyAlignment="1" applyProtection="1">
      <alignment horizontal="center" vertical="center"/>
      <protection/>
    </xf>
    <xf numFmtId="0" fontId="111" fillId="33" borderId="10" xfId="0" applyFont="1" applyFill="1" applyBorder="1" applyAlignment="1">
      <alignment horizontal="center" vertical="center" wrapText="1"/>
    </xf>
    <xf numFmtId="0" fontId="111" fillId="33" borderId="46" xfId="0" applyFont="1" applyFill="1" applyBorder="1" applyAlignment="1">
      <alignment horizontal="center" vertical="center" wrapText="1"/>
    </xf>
    <xf numFmtId="198" fontId="112" fillId="33" borderId="60" xfId="0" applyNumberFormat="1" applyFont="1" applyFill="1" applyBorder="1" applyAlignment="1">
      <alignment horizontal="center" vertical="center" wrapText="1"/>
    </xf>
    <xf numFmtId="0" fontId="111" fillId="33" borderId="45" xfId="0" applyFont="1" applyFill="1" applyBorder="1" applyAlignment="1">
      <alignment horizontal="center" vertical="center" wrapText="1"/>
    </xf>
    <xf numFmtId="1" fontId="111" fillId="33" borderId="10" xfId="0" applyNumberFormat="1" applyFont="1" applyFill="1" applyBorder="1" applyAlignment="1">
      <alignment horizontal="center" vertical="center"/>
    </xf>
    <xf numFmtId="1" fontId="111" fillId="33" borderId="45" xfId="0" applyNumberFormat="1" applyFont="1" applyFill="1" applyBorder="1" applyAlignment="1">
      <alignment horizontal="center" vertical="center" wrapText="1"/>
    </xf>
    <xf numFmtId="0" fontId="111" fillId="33" borderId="10" xfId="0" applyNumberFormat="1" applyFont="1" applyFill="1" applyBorder="1" applyAlignment="1">
      <alignment horizontal="center" vertical="center" wrapText="1"/>
    </xf>
    <xf numFmtId="0" fontId="111" fillId="33" borderId="46" xfId="0" applyNumberFormat="1" applyFont="1" applyFill="1" applyBorder="1" applyAlignment="1">
      <alignment horizontal="center" vertical="center" wrapText="1"/>
    </xf>
    <xf numFmtId="0" fontId="111" fillId="33" borderId="45" xfId="0" applyNumberFormat="1" applyFont="1" applyFill="1" applyBorder="1" applyAlignment="1">
      <alignment horizontal="center" vertical="center" wrapText="1"/>
    </xf>
    <xf numFmtId="49" fontId="112" fillId="34" borderId="29" xfId="0" applyNumberFormat="1" applyFont="1" applyFill="1" applyBorder="1" applyAlignment="1">
      <alignment horizontal="left" vertical="center" wrapText="1"/>
    </xf>
    <xf numFmtId="196" fontId="111" fillId="0" borderId="31" xfId="0" applyNumberFormat="1" applyFont="1" applyFill="1" applyBorder="1" applyAlignment="1" applyProtection="1">
      <alignment horizontal="center" vertical="center"/>
      <protection/>
    </xf>
    <xf numFmtId="196" fontId="111" fillId="0" borderId="31" xfId="0" applyNumberFormat="1" applyFont="1" applyFill="1" applyBorder="1" applyAlignment="1" applyProtection="1">
      <alignment vertical="center"/>
      <protection/>
    </xf>
    <xf numFmtId="196" fontId="111" fillId="0" borderId="32" xfId="0" applyNumberFormat="1" applyFont="1" applyFill="1" applyBorder="1" applyAlignment="1" applyProtection="1">
      <alignment vertical="center"/>
      <protection/>
    </xf>
    <xf numFmtId="198" fontId="112" fillId="0" borderId="28" xfId="0" applyNumberFormat="1" applyFont="1" applyFill="1" applyBorder="1" applyAlignment="1" applyProtection="1">
      <alignment horizontal="center" vertical="center"/>
      <protection/>
    </xf>
    <xf numFmtId="196" fontId="111" fillId="0" borderId="31" xfId="0" applyNumberFormat="1" applyFont="1" applyFill="1" applyBorder="1" applyAlignment="1" applyProtection="1">
      <alignment horizontal="center" vertical="center"/>
      <protection/>
    </xf>
    <xf numFmtId="196" fontId="111" fillId="0" borderId="77" xfId="0" applyNumberFormat="1" applyFont="1" applyFill="1" applyBorder="1" applyAlignment="1" applyProtection="1">
      <alignment horizontal="center" vertical="center"/>
      <protection/>
    </xf>
    <xf numFmtId="196" fontId="111" fillId="0" borderId="30" xfId="0" applyNumberFormat="1" applyFont="1" applyFill="1" applyBorder="1" applyAlignment="1" applyProtection="1">
      <alignment vertical="center"/>
      <protection/>
    </xf>
    <xf numFmtId="196" fontId="111" fillId="0" borderId="31" xfId="0" applyNumberFormat="1" applyFont="1" applyFill="1" applyBorder="1" applyAlignment="1" applyProtection="1">
      <alignment vertical="center"/>
      <protection/>
    </xf>
    <xf numFmtId="1" fontId="111" fillId="0" borderId="32" xfId="0" applyNumberFormat="1" applyFont="1" applyFill="1" applyBorder="1" applyAlignment="1" applyProtection="1">
      <alignment horizontal="center" vertical="center"/>
      <protection/>
    </xf>
    <xf numFmtId="196" fontId="111" fillId="33" borderId="30" xfId="0" applyNumberFormat="1" applyFont="1" applyFill="1" applyBorder="1" applyAlignment="1" applyProtection="1">
      <alignment vertical="center"/>
      <protection/>
    </xf>
    <xf numFmtId="0" fontId="111" fillId="33" borderId="32" xfId="0" applyNumberFormat="1" applyFont="1" applyFill="1" applyBorder="1" applyAlignment="1">
      <alignment horizontal="center" vertical="center" wrapText="1"/>
    </xf>
    <xf numFmtId="196" fontId="111" fillId="0" borderId="13" xfId="0" applyNumberFormat="1" applyFont="1" applyFill="1" applyBorder="1" applyAlignment="1" applyProtection="1">
      <alignment horizontal="center" vertical="center"/>
      <protection/>
    </xf>
    <xf numFmtId="196" fontId="111" fillId="0" borderId="13" xfId="0" applyNumberFormat="1" applyFont="1" applyFill="1" applyBorder="1" applyAlignment="1" applyProtection="1">
      <alignment vertical="center"/>
      <protection/>
    </xf>
    <xf numFmtId="196" fontId="111" fillId="0" borderId="38" xfId="0" applyNumberFormat="1" applyFont="1" applyFill="1" applyBorder="1" applyAlignment="1" applyProtection="1">
      <alignment vertical="center"/>
      <protection/>
    </xf>
    <xf numFmtId="198" fontId="111" fillId="0" borderId="35" xfId="0" applyNumberFormat="1" applyFont="1" applyFill="1" applyBorder="1" applyAlignment="1" applyProtection="1">
      <alignment horizontal="center" vertical="center"/>
      <protection/>
    </xf>
    <xf numFmtId="196" fontId="111" fillId="0" borderId="13" xfId="0" applyNumberFormat="1" applyFont="1" applyFill="1" applyBorder="1" applyAlignment="1" applyProtection="1">
      <alignment horizontal="center" vertical="center"/>
      <protection/>
    </xf>
    <xf numFmtId="196" fontId="111" fillId="0" borderId="78" xfId="0" applyNumberFormat="1" applyFont="1" applyFill="1" applyBorder="1" applyAlignment="1" applyProtection="1">
      <alignment horizontal="center" vertical="center"/>
      <protection/>
    </xf>
    <xf numFmtId="196" fontId="111" fillId="0" borderId="37" xfId="0" applyNumberFormat="1" applyFont="1" applyFill="1" applyBorder="1" applyAlignment="1" applyProtection="1">
      <alignment vertical="center"/>
      <protection/>
    </xf>
    <xf numFmtId="196" fontId="111" fillId="0" borderId="13" xfId="0" applyNumberFormat="1" applyFont="1" applyFill="1" applyBorder="1" applyAlignment="1" applyProtection="1">
      <alignment vertical="center"/>
      <protection/>
    </xf>
    <xf numFmtId="1" fontId="111" fillId="0" borderId="38" xfId="0" applyNumberFormat="1" applyFont="1" applyFill="1" applyBorder="1" applyAlignment="1" applyProtection="1">
      <alignment horizontal="center" vertical="center"/>
      <protection/>
    </xf>
    <xf numFmtId="196" fontId="111" fillId="33" borderId="37" xfId="0" applyNumberFormat="1" applyFont="1" applyFill="1" applyBorder="1" applyAlignment="1" applyProtection="1">
      <alignment vertical="center"/>
      <protection/>
    </xf>
    <xf numFmtId="1" fontId="111" fillId="0" borderId="45" xfId="0" applyNumberFormat="1" applyFont="1" applyFill="1" applyBorder="1" applyAlignment="1">
      <alignment horizontal="center" vertical="center"/>
    </xf>
    <xf numFmtId="196" fontId="111" fillId="0" borderId="10" xfId="0" applyNumberFormat="1" applyFont="1" applyFill="1" applyBorder="1" applyAlignment="1" applyProtection="1">
      <alignment horizontal="center" vertical="center"/>
      <protection/>
    </xf>
    <xf numFmtId="196" fontId="111" fillId="0" borderId="10" xfId="0" applyNumberFormat="1" applyFont="1" applyFill="1" applyBorder="1" applyAlignment="1" applyProtection="1">
      <alignment vertical="center"/>
      <protection/>
    </xf>
    <xf numFmtId="196" fontId="111" fillId="0" borderId="46" xfId="0" applyNumberFormat="1" applyFont="1" applyFill="1" applyBorder="1" applyAlignment="1" applyProtection="1">
      <alignment vertical="center"/>
      <protection/>
    </xf>
    <xf numFmtId="198" fontId="112" fillId="0" borderId="59" xfId="0" applyNumberFormat="1" applyFont="1" applyFill="1" applyBorder="1" applyAlignment="1" applyProtection="1">
      <alignment horizontal="center" vertical="center"/>
      <protection/>
    </xf>
    <xf numFmtId="196" fontId="111" fillId="0" borderId="10" xfId="0" applyNumberFormat="1" applyFont="1" applyFill="1" applyBorder="1" applyAlignment="1" applyProtection="1">
      <alignment horizontal="center" vertical="center"/>
      <protection/>
    </xf>
    <xf numFmtId="196" fontId="111" fillId="0" borderId="79" xfId="0" applyNumberFormat="1" applyFont="1" applyFill="1" applyBorder="1" applyAlignment="1" applyProtection="1">
      <alignment horizontal="center" vertical="center"/>
      <protection/>
    </xf>
    <xf numFmtId="196" fontId="111" fillId="0" borderId="45" xfId="0" applyNumberFormat="1" applyFont="1" applyFill="1" applyBorder="1" applyAlignment="1" applyProtection="1">
      <alignment vertical="center"/>
      <protection/>
    </xf>
    <xf numFmtId="196" fontId="111" fillId="0" borderId="10" xfId="0" applyNumberFormat="1" applyFont="1" applyFill="1" applyBorder="1" applyAlignment="1" applyProtection="1">
      <alignment vertical="center"/>
      <protection/>
    </xf>
    <xf numFmtId="1" fontId="111" fillId="0" borderId="46" xfId="0" applyNumberFormat="1" applyFont="1" applyFill="1" applyBorder="1" applyAlignment="1" applyProtection="1">
      <alignment horizontal="center" vertical="center"/>
      <protection/>
    </xf>
    <xf numFmtId="196" fontId="111" fillId="33" borderId="45" xfId="0" applyNumberFormat="1" applyFont="1" applyFill="1" applyBorder="1" applyAlignment="1" applyProtection="1">
      <alignment vertical="center"/>
      <protection/>
    </xf>
    <xf numFmtId="0" fontId="112" fillId="34" borderId="29" xfId="0" applyFont="1" applyFill="1" applyBorder="1" applyAlignment="1">
      <alignment vertical="center" wrapText="1"/>
    </xf>
    <xf numFmtId="0" fontId="111" fillId="0" borderId="30" xfId="0" applyFont="1" applyFill="1" applyBorder="1" applyAlignment="1">
      <alignment horizontal="center" vertical="center" wrapText="1"/>
    </xf>
    <xf numFmtId="0" fontId="111" fillId="0" borderId="31" xfId="0" applyFont="1" applyFill="1" applyBorder="1" applyAlignment="1">
      <alignment horizontal="center" vertical="center" wrapText="1"/>
    </xf>
    <xf numFmtId="0" fontId="111" fillId="0" borderId="32" xfId="0" applyFont="1" applyFill="1" applyBorder="1" applyAlignment="1">
      <alignment horizontal="center" vertical="center" wrapText="1"/>
    </xf>
    <xf numFmtId="0" fontId="112" fillId="0" borderId="34" xfId="0" applyFont="1" applyFill="1" applyBorder="1" applyAlignment="1">
      <alignment horizontal="center" vertical="center" wrapText="1"/>
    </xf>
    <xf numFmtId="0" fontId="111" fillId="0" borderId="31" xfId="0" applyFont="1" applyFill="1" applyBorder="1" applyAlignment="1">
      <alignment horizontal="center" vertical="center" wrapText="1"/>
    </xf>
    <xf numFmtId="0" fontId="111" fillId="0" borderId="38" xfId="0" applyFont="1" applyFill="1" applyBorder="1" applyAlignment="1">
      <alignment horizontal="center" vertical="center" wrapText="1"/>
    </xf>
    <xf numFmtId="0" fontId="111" fillId="0" borderId="13" xfId="0" applyFont="1" applyFill="1" applyBorder="1" applyAlignment="1">
      <alignment horizontal="center" vertical="center" wrapText="1"/>
    </xf>
    <xf numFmtId="0" fontId="111" fillId="34" borderId="10" xfId="0" applyFont="1" applyFill="1" applyBorder="1" applyAlignment="1">
      <alignment horizontal="center" vertical="center" wrapText="1"/>
    </xf>
    <xf numFmtId="0" fontId="111" fillId="34" borderId="46" xfId="0" applyFont="1" applyFill="1" applyBorder="1" applyAlignment="1">
      <alignment horizontal="center" vertical="center" wrapText="1"/>
    </xf>
    <xf numFmtId="198" fontId="112" fillId="34" borderId="59" xfId="0" applyNumberFormat="1" applyFont="1" applyFill="1" applyBorder="1" applyAlignment="1" applyProtection="1">
      <alignment horizontal="center" vertical="center"/>
      <protection/>
    </xf>
    <xf numFmtId="0" fontId="111" fillId="0" borderId="79" xfId="0" applyFont="1" applyFill="1" applyBorder="1" applyAlignment="1">
      <alignment horizontal="center" vertical="center" wrapText="1"/>
    </xf>
    <xf numFmtId="0" fontId="111" fillId="0" borderId="45" xfId="0" applyNumberFormat="1" applyFont="1" applyFill="1" applyBorder="1" applyAlignment="1">
      <alignment horizontal="center" vertical="center" wrapText="1"/>
    </xf>
    <xf numFmtId="0" fontId="111" fillId="0" borderId="10" xfId="0" applyNumberFormat="1" applyFont="1" applyFill="1" applyBorder="1" applyAlignment="1">
      <alignment horizontal="center" vertical="center" wrapText="1"/>
    </xf>
    <xf numFmtId="1" fontId="111" fillId="0" borderId="46" xfId="0" applyNumberFormat="1" applyFont="1" applyFill="1" applyBorder="1" applyAlignment="1">
      <alignment horizontal="center" vertical="center" wrapText="1"/>
    </xf>
    <xf numFmtId="1" fontId="111" fillId="0" borderId="45" xfId="0" applyNumberFormat="1" applyFont="1" applyFill="1" applyBorder="1" applyAlignment="1">
      <alignment horizontal="center" vertical="center" wrapText="1"/>
    </xf>
    <xf numFmtId="196" fontId="111" fillId="0" borderId="30" xfId="0" applyNumberFormat="1" applyFont="1" applyFill="1" applyBorder="1" applyAlignment="1" applyProtection="1">
      <alignment vertical="center"/>
      <protection/>
    </xf>
    <xf numFmtId="196" fontId="111" fillId="0" borderId="77" xfId="0" applyNumberFormat="1" applyFont="1" applyFill="1" applyBorder="1" applyAlignment="1" applyProtection="1">
      <alignment vertical="center"/>
      <protection/>
    </xf>
    <xf numFmtId="1" fontId="111" fillId="0" borderId="32" xfId="0" applyNumberFormat="1" applyFont="1" applyFill="1" applyBorder="1" applyAlignment="1" applyProtection="1">
      <alignment vertical="center"/>
      <protection/>
    </xf>
    <xf numFmtId="1" fontId="111" fillId="0" borderId="30" xfId="0" applyNumberFormat="1" applyFont="1" applyFill="1" applyBorder="1" applyAlignment="1" applyProtection="1">
      <alignment vertical="center"/>
      <protection/>
    </xf>
    <xf numFmtId="1" fontId="111" fillId="0" borderId="31" xfId="0" applyNumberFormat="1" applyFont="1" applyFill="1" applyBorder="1" applyAlignment="1" applyProtection="1">
      <alignment vertical="center"/>
      <protection/>
    </xf>
    <xf numFmtId="1" fontId="111" fillId="0" borderId="78" xfId="0" applyNumberFormat="1" applyFont="1" applyFill="1" applyBorder="1" applyAlignment="1">
      <alignment horizontal="center" vertical="center" wrapText="1"/>
    </xf>
    <xf numFmtId="196" fontId="113" fillId="33" borderId="0" xfId="0" applyNumberFormat="1" applyFont="1" applyFill="1" applyBorder="1" applyAlignment="1" applyProtection="1">
      <alignment vertical="center"/>
      <protection/>
    </xf>
    <xf numFmtId="49" fontId="111" fillId="0" borderId="37" xfId="0" applyNumberFormat="1" applyFont="1" applyFill="1" applyBorder="1" applyAlignment="1">
      <alignment horizontal="center" vertical="center" wrapText="1"/>
    </xf>
    <xf numFmtId="198" fontId="112" fillId="0" borderId="35" xfId="0" applyNumberFormat="1" applyFont="1" applyFill="1" applyBorder="1" applyAlignment="1">
      <alignment horizontal="center" vertical="center" wrapText="1"/>
    </xf>
    <xf numFmtId="1" fontId="111" fillId="0" borderId="37" xfId="0" applyNumberFormat="1" applyFont="1" applyFill="1" applyBorder="1" applyAlignment="1">
      <alignment horizontal="center" vertical="center" wrapText="1"/>
    </xf>
    <xf numFmtId="1" fontId="111" fillId="0" borderId="13" xfId="0" applyNumberFormat="1" applyFont="1" applyFill="1" applyBorder="1" applyAlignment="1">
      <alignment horizontal="center" vertical="center" wrapText="1"/>
    </xf>
    <xf numFmtId="1" fontId="111" fillId="0" borderId="77" xfId="0" applyNumberFormat="1" applyFont="1" applyFill="1" applyBorder="1" applyAlignment="1">
      <alignment horizontal="center" vertical="center" wrapText="1"/>
    </xf>
    <xf numFmtId="0" fontId="111" fillId="0" borderId="46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1" fontId="111" fillId="0" borderId="79" xfId="0" applyNumberFormat="1" applyFont="1" applyFill="1" applyBorder="1" applyAlignment="1">
      <alignment horizontal="center" vertical="center" wrapText="1"/>
    </xf>
    <xf numFmtId="0" fontId="111" fillId="0" borderId="45" xfId="0" applyNumberFormat="1" applyFont="1" applyFill="1" applyBorder="1" applyAlignment="1">
      <alignment horizontal="center" vertical="center" wrapText="1"/>
    </xf>
    <xf numFmtId="0" fontId="111" fillId="0" borderId="10" xfId="0" applyNumberFormat="1" applyFont="1" applyFill="1" applyBorder="1" applyAlignment="1">
      <alignment horizontal="center" vertical="center" wrapText="1"/>
    </xf>
    <xf numFmtId="196" fontId="114" fillId="33" borderId="0" xfId="0" applyNumberFormat="1" applyFont="1" applyFill="1" applyBorder="1" applyAlignment="1" applyProtection="1">
      <alignment vertical="center"/>
      <protection/>
    </xf>
    <xf numFmtId="196" fontId="114" fillId="0" borderId="0" xfId="0" applyNumberFormat="1" applyFont="1" applyFill="1" applyBorder="1" applyAlignment="1" applyProtection="1">
      <alignment vertical="center"/>
      <protection/>
    </xf>
    <xf numFmtId="49" fontId="111" fillId="34" borderId="28" xfId="0" applyNumberFormat="1" applyFont="1" applyFill="1" applyBorder="1" applyAlignment="1">
      <alignment horizontal="center" vertical="center" wrapText="1"/>
    </xf>
    <xf numFmtId="0" fontId="111" fillId="34" borderId="30" xfId="0" applyFont="1" applyFill="1" applyBorder="1" applyAlignment="1">
      <alignment horizontal="center" vertical="center" wrapText="1"/>
    </xf>
    <xf numFmtId="0" fontId="111" fillId="34" borderId="31" xfId="0" applyFont="1" applyFill="1" applyBorder="1" applyAlignment="1">
      <alignment horizontal="center" vertical="center" wrapText="1"/>
    </xf>
    <xf numFmtId="0" fontId="111" fillId="34" borderId="32" xfId="0" applyFont="1" applyFill="1" applyBorder="1" applyAlignment="1">
      <alignment horizontal="center" vertical="center" wrapText="1"/>
    </xf>
    <xf numFmtId="198" fontId="112" fillId="34" borderId="28" xfId="0" applyNumberFormat="1" applyFont="1" applyFill="1" applyBorder="1" applyAlignment="1" applyProtection="1">
      <alignment horizontal="center" vertical="center"/>
      <protection/>
    </xf>
    <xf numFmtId="0" fontId="112" fillId="34" borderId="34" xfId="0" applyFont="1" applyFill="1" applyBorder="1" applyAlignment="1">
      <alignment horizontal="center" vertical="center" wrapText="1"/>
    </xf>
    <xf numFmtId="0" fontId="111" fillId="34" borderId="77" xfId="0" applyFont="1" applyFill="1" applyBorder="1" applyAlignment="1">
      <alignment horizontal="center" vertical="center" wrapText="1"/>
    </xf>
    <xf numFmtId="0" fontId="111" fillId="34" borderId="30" xfId="0" applyNumberFormat="1" applyFont="1" applyFill="1" applyBorder="1" applyAlignment="1">
      <alignment horizontal="center" vertical="center" wrapText="1"/>
    </xf>
    <xf numFmtId="0" fontId="111" fillId="34" borderId="31" xfId="0" applyNumberFormat="1" applyFont="1" applyFill="1" applyBorder="1" applyAlignment="1">
      <alignment horizontal="center" vertical="center" wrapText="1"/>
    </xf>
    <xf numFmtId="1" fontId="111" fillId="34" borderId="32" xfId="0" applyNumberFormat="1" applyFont="1" applyFill="1" applyBorder="1" applyAlignment="1">
      <alignment horizontal="center" vertical="center" wrapText="1"/>
    </xf>
    <xf numFmtId="1" fontId="111" fillId="34" borderId="30" xfId="0" applyNumberFormat="1" applyFont="1" applyFill="1" applyBorder="1" applyAlignment="1">
      <alignment horizontal="center" vertical="center" wrapText="1"/>
    </xf>
    <xf numFmtId="1" fontId="111" fillId="34" borderId="31" xfId="0" applyNumberFormat="1" applyFont="1" applyFill="1" applyBorder="1" applyAlignment="1">
      <alignment horizontal="center" vertical="center" wrapText="1"/>
    </xf>
    <xf numFmtId="49" fontId="111" fillId="34" borderId="35" xfId="0" applyNumberFormat="1" applyFont="1" applyFill="1" applyBorder="1" applyAlignment="1">
      <alignment horizontal="center" vertical="center" wrapText="1"/>
    </xf>
    <xf numFmtId="0" fontId="111" fillId="34" borderId="37" xfId="0" applyFont="1" applyFill="1" applyBorder="1" applyAlignment="1">
      <alignment horizontal="center" vertical="center" wrapText="1"/>
    </xf>
    <xf numFmtId="0" fontId="111" fillId="34" borderId="13" xfId="0" applyFont="1" applyFill="1" applyBorder="1" applyAlignment="1">
      <alignment horizontal="center" vertical="center" wrapText="1"/>
    </xf>
    <xf numFmtId="0" fontId="111" fillId="34" borderId="38" xfId="0" applyFont="1" applyFill="1" applyBorder="1" applyAlignment="1">
      <alignment horizontal="center" vertical="center" wrapText="1"/>
    </xf>
    <xf numFmtId="0" fontId="111" fillId="34" borderId="40" xfId="0" applyFont="1" applyFill="1" applyBorder="1" applyAlignment="1">
      <alignment horizontal="center" vertical="center" wrapText="1"/>
    </xf>
    <xf numFmtId="0" fontId="111" fillId="34" borderId="78" xfId="0" applyFont="1" applyFill="1" applyBorder="1" applyAlignment="1">
      <alignment horizontal="center" vertical="center" wrapText="1"/>
    </xf>
    <xf numFmtId="0" fontId="111" fillId="34" borderId="37" xfId="0" applyNumberFormat="1" applyFont="1" applyFill="1" applyBorder="1" applyAlignment="1">
      <alignment horizontal="center" vertical="center" wrapText="1"/>
    </xf>
    <xf numFmtId="0" fontId="111" fillId="34" borderId="13" xfId="0" applyNumberFormat="1" applyFont="1" applyFill="1" applyBorder="1" applyAlignment="1">
      <alignment horizontal="center" vertical="center" wrapText="1"/>
    </xf>
    <xf numFmtId="1" fontId="111" fillId="34" borderId="38" xfId="0" applyNumberFormat="1" applyFont="1" applyFill="1" applyBorder="1" applyAlignment="1">
      <alignment horizontal="center" vertical="center" wrapText="1"/>
    </xf>
    <xf numFmtId="1" fontId="111" fillId="34" borderId="37" xfId="0" applyNumberFormat="1" applyFont="1" applyFill="1" applyBorder="1" applyAlignment="1">
      <alignment horizontal="center" vertical="center" wrapText="1"/>
    </xf>
    <xf numFmtId="1" fontId="111" fillId="34" borderId="13" xfId="0" applyNumberFormat="1" applyFont="1" applyFill="1" applyBorder="1" applyAlignment="1">
      <alignment horizontal="center" vertical="center" wrapText="1"/>
    </xf>
    <xf numFmtId="49" fontId="111" fillId="34" borderId="59" xfId="0" applyNumberFormat="1" applyFont="1" applyFill="1" applyBorder="1" applyAlignment="1">
      <alignment horizontal="center" vertical="center" wrapText="1"/>
    </xf>
    <xf numFmtId="0" fontId="111" fillId="34" borderId="45" xfId="0" applyFont="1" applyFill="1" applyBorder="1" applyAlignment="1">
      <alignment horizontal="center" vertical="center" wrapText="1"/>
    </xf>
    <xf numFmtId="197" fontId="111" fillId="34" borderId="10" xfId="0" applyNumberFormat="1" applyFont="1" applyFill="1" applyBorder="1" applyAlignment="1" applyProtection="1">
      <alignment horizontal="center" vertical="center"/>
      <protection/>
    </xf>
    <xf numFmtId="201" fontId="111" fillId="34" borderId="46" xfId="0" applyNumberFormat="1" applyFont="1" applyFill="1" applyBorder="1" applyAlignment="1" applyProtection="1">
      <alignment horizontal="center" vertical="center"/>
      <protection/>
    </xf>
    <xf numFmtId="0" fontId="111" fillId="34" borderId="48" xfId="0" applyFont="1" applyFill="1" applyBorder="1" applyAlignment="1">
      <alignment horizontal="center" vertical="center" wrapText="1"/>
    </xf>
    <xf numFmtId="196" fontId="111" fillId="34" borderId="10" xfId="0" applyNumberFormat="1" applyFont="1" applyFill="1" applyBorder="1" applyAlignment="1" applyProtection="1">
      <alignment horizontal="center" vertical="center"/>
      <protection/>
    </xf>
    <xf numFmtId="1" fontId="111" fillId="34" borderId="79" xfId="0" applyNumberFormat="1" applyFont="1" applyFill="1" applyBorder="1" applyAlignment="1">
      <alignment horizontal="center" vertical="center"/>
    </xf>
    <xf numFmtId="1" fontId="111" fillId="34" borderId="46" xfId="0" applyNumberFormat="1" applyFont="1" applyFill="1" applyBorder="1" applyAlignment="1" applyProtection="1">
      <alignment horizontal="center" vertical="center"/>
      <protection/>
    </xf>
    <xf numFmtId="196" fontId="111" fillId="34" borderId="45" xfId="0" applyNumberFormat="1" applyFont="1" applyFill="1" applyBorder="1" applyAlignment="1" applyProtection="1">
      <alignment horizontal="center" vertical="center"/>
      <protection/>
    </xf>
    <xf numFmtId="1" fontId="111" fillId="34" borderId="10" xfId="0" applyNumberFormat="1" applyFont="1" applyFill="1" applyBorder="1" applyAlignment="1">
      <alignment horizontal="center" vertical="center" wrapText="1"/>
    </xf>
    <xf numFmtId="1" fontId="111" fillId="34" borderId="46" xfId="0" applyNumberFormat="1" applyFont="1" applyFill="1" applyBorder="1" applyAlignment="1">
      <alignment horizontal="center" vertical="center" wrapText="1"/>
    </xf>
    <xf numFmtId="1" fontId="111" fillId="34" borderId="30" xfId="0" applyNumberFormat="1" applyFont="1" applyFill="1" applyBorder="1" applyAlignment="1">
      <alignment horizontal="center" vertical="center"/>
    </xf>
    <xf numFmtId="196" fontId="111" fillId="34" borderId="31" xfId="0" applyNumberFormat="1" applyFont="1" applyFill="1" applyBorder="1" applyAlignment="1" applyProtection="1">
      <alignment horizontal="center" vertical="center"/>
      <protection/>
    </xf>
    <xf numFmtId="196" fontId="111" fillId="34" borderId="32" xfId="0" applyNumberFormat="1" applyFont="1" applyFill="1" applyBorder="1" applyAlignment="1" applyProtection="1">
      <alignment horizontal="center" vertical="center"/>
      <protection/>
    </xf>
    <xf numFmtId="196" fontId="111" fillId="34" borderId="77" xfId="0" applyNumberFormat="1" applyFont="1" applyFill="1" applyBorder="1" applyAlignment="1" applyProtection="1">
      <alignment horizontal="center" vertical="center"/>
      <protection/>
    </xf>
    <xf numFmtId="196" fontId="111" fillId="34" borderId="30" xfId="0" applyNumberFormat="1" applyFont="1" applyFill="1" applyBorder="1" applyAlignment="1" applyProtection="1">
      <alignment vertical="center"/>
      <protection/>
    </xf>
    <xf numFmtId="196" fontId="111" fillId="34" borderId="31" xfId="0" applyNumberFormat="1" applyFont="1" applyFill="1" applyBorder="1" applyAlignment="1" applyProtection="1">
      <alignment vertical="center"/>
      <protection/>
    </xf>
    <xf numFmtId="1" fontId="111" fillId="34" borderId="32" xfId="0" applyNumberFormat="1" applyFont="1" applyFill="1" applyBorder="1" applyAlignment="1" applyProtection="1">
      <alignment horizontal="center" vertical="center"/>
      <protection/>
    </xf>
    <xf numFmtId="196" fontId="111" fillId="34" borderId="30" xfId="0" applyNumberFormat="1" applyFont="1" applyFill="1" applyBorder="1" applyAlignment="1" applyProtection="1">
      <alignment vertical="center"/>
      <protection/>
    </xf>
    <xf numFmtId="0" fontId="111" fillId="34" borderId="31" xfId="0" applyNumberFormat="1" applyFont="1" applyFill="1" applyBorder="1" applyAlignment="1">
      <alignment horizontal="center" vertical="center" wrapText="1"/>
    </xf>
    <xf numFmtId="0" fontId="111" fillId="34" borderId="32" xfId="0" applyNumberFormat="1" applyFont="1" applyFill="1" applyBorder="1" applyAlignment="1">
      <alignment horizontal="center" vertical="center" wrapText="1"/>
    </xf>
    <xf numFmtId="0" fontId="111" fillId="34" borderId="36" xfId="0" applyFont="1" applyFill="1" applyBorder="1" applyAlignment="1">
      <alignment vertical="center" wrapText="1"/>
    </xf>
    <xf numFmtId="1" fontId="111" fillId="34" borderId="37" xfId="0" applyNumberFormat="1" applyFont="1" applyFill="1" applyBorder="1" applyAlignment="1">
      <alignment horizontal="center" vertical="center"/>
    </xf>
    <xf numFmtId="196" fontId="111" fillId="34" borderId="13" xfId="0" applyNumberFormat="1" applyFont="1" applyFill="1" applyBorder="1" applyAlignment="1" applyProtection="1">
      <alignment horizontal="center" vertical="center"/>
      <protection/>
    </xf>
    <xf numFmtId="196" fontId="111" fillId="34" borderId="38" xfId="0" applyNumberFormat="1" applyFont="1" applyFill="1" applyBorder="1" applyAlignment="1" applyProtection="1">
      <alignment horizontal="center" vertical="center"/>
      <protection/>
    </xf>
    <xf numFmtId="196" fontId="111" fillId="34" borderId="78" xfId="0" applyNumberFormat="1" applyFont="1" applyFill="1" applyBorder="1" applyAlignment="1" applyProtection="1">
      <alignment horizontal="center" vertical="center"/>
      <protection/>
    </xf>
    <xf numFmtId="196" fontId="111" fillId="34" borderId="37" xfId="0" applyNumberFormat="1" applyFont="1" applyFill="1" applyBorder="1" applyAlignment="1" applyProtection="1">
      <alignment vertical="center"/>
      <protection/>
    </xf>
    <xf numFmtId="196" fontId="111" fillId="34" borderId="13" xfId="0" applyNumberFormat="1" applyFont="1" applyFill="1" applyBorder="1" applyAlignment="1" applyProtection="1">
      <alignment vertical="center"/>
      <protection/>
    </xf>
    <xf numFmtId="1" fontId="111" fillId="34" borderId="38" xfId="0" applyNumberFormat="1" applyFont="1" applyFill="1" applyBorder="1" applyAlignment="1" applyProtection="1">
      <alignment horizontal="center" vertical="center"/>
      <protection/>
    </xf>
    <xf numFmtId="196" fontId="111" fillId="34" borderId="37" xfId="0" applyNumberFormat="1" applyFont="1" applyFill="1" applyBorder="1" applyAlignment="1" applyProtection="1">
      <alignment vertical="center"/>
      <protection/>
    </xf>
    <xf numFmtId="0" fontId="111" fillId="34" borderId="13" xfId="0" applyNumberFormat="1" applyFont="1" applyFill="1" applyBorder="1" applyAlignment="1">
      <alignment horizontal="center" vertical="center" wrapText="1"/>
    </xf>
    <xf numFmtId="0" fontId="111" fillId="34" borderId="38" xfId="0" applyNumberFormat="1" applyFont="1" applyFill="1" applyBorder="1" applyAlignment="1">
      <alignment horizontal="center" vertical="center" wrapText="1"/>
    </xf>
    <xf numFmtId="198" fontId="112" fillId="34" borderId="35" xfId="0" applyNumberFormat="1" applyFont="1" applyFill="1" applyBorder="1" applyAlignment="1" applyProtection="1">
      <alignment horizontal="center" vertical="center"/>
      <protection/>
    </xf>
    <xf numFmtId="1" fontId="111" fillId="34" borderId="78" xfId="0" applyNumberFormat="1" applyFont="1" applyFill="1" applyBorder="1" applyAlignment="1">
      <alignment horizontal="center" vertical="center"/>
    </xf>
    <xf numFmtId="196" fontId="111" fillId="34" borderId="13" xfId="0" applyNumberFormat="1" applyFont="1" applyFill="1" applyBorder="1" applyAlignment="1" applyProtection="1">
      <alignment horizontal="center" vertical="center"/>
      <protection/>
    </xf>
    <xf numFmtId="1" fontId="111" fillId="34" borderId="45" xfId="0" applyNumberFormat="1" applyFont="1" applyFill="1" applyBorder="1" applyAlignment="1">
      <alignment horizontal="center" vertical="center"/>
    </xf>
    <xf numFmtId="196" fontId="111" fillId="34" borderId="46" xfId="0" applyNumberFormat="1" applyFont="1" applyFill="1" applyBorder="1" applyAlignment="1" applyProtection="1">
      <alignment horizontal="center" vertical="center"/>
      <protection/>
    </xf>
    <xf numFmtId="196" fontId="111" fillId="34" borderId="45" xfId="0" applyNumberFormat="1" applyFont="1" applyFill="1" applyBorder="1" applyAlignment="1" applyProtection="1">
      <alignment vertical="center"/>
      <protection/>
    </xf>
    <xf numFmtId="196" fontId="111" fillId="34" borderId="10" xfId="0" applyNumberFormat="1" applyFont="1" applyFill="1" applyBorder="1" applyAlignment="1" applyProtection="1">
      <alignment horizontal="center" vertical="center"/>
      <protection/>
    </xf>
    <xf numFmtId="1" fontId="111" fillId="34" borderId="46" xfId="0" applyNumberFormat="1" applyFont="1" applyFill="1" applyBorder="1" applyAlignment="1" applyProtection="1">
      <alignment horizontal="center" vertical="center"/>
      <protection/>
    </xf>
    <xf numFmtId="196" fontId="111" fillId="34" borderId="45" xfId="0" applyNumberFormat="1" applyFont="1" applyFill="1" applyBorder="1" applyAlignment="1" applyProtection="1">
      <alignment vertical="center"/>
      <protection/>
    </xf>
    <xf numFmtId="0" fontId="111" fillId="34" borderId="10" xfId="0" applyNumberFormat="1" applyFont="1" applyFill="1" applyBorder="1" applyAlignment="1">
      <alignment horizontal="center" vertical="center" wrapText="1"/>
    </xf>
    <xf numFmtId="0" fontId="111" fillId="34" borderId="46" xfId="0" applyNumberFormat="1" applyFont="1" applyFill="1" applyBorder="1" applyAlignment="1">
      <alignment horizontal="center" vertical="center" wrapText="1"/>
    </xf>
    <xf numFmtId="196" fontId="111" fillId="34" borderId="30" xfId="0" applyNumberFormat="1" applyFont="1" applyFill="1" applyBorder="1" applyAlignment="1" applyProtection="1">
      <alignment horizontal="center" vertical="center"/>
      <protection/>
    </xf>
    <xf numFmtId="198" fontId="112" fillId="34" borderId="28" xfId="0" applyNumberFormat="1" applyFont="1" applyFill="1" applyBorder="1" applyAlignment="1" applyProtection="1">
      <alignment horizontal="center" vertical="center"/>
      <protection/>
    </xf>
    <xf numFmtId="1" fontId="111" fillId="34" borderId="32" xfId="0" applyNumberFormat="1" applyFont="1" applyFill="1" applyBorder="1" applyAlignment="1" applyProtection="1">
      <alignment vertical="center"/>
      <protection/>
    </xf>
    <xf numFmtId="1" fontId="111" fillId="34" borderId="30" xfId="0" applyNumberFormat="1" applyFont="1" applyFill="1" applyBorder="1" applyAlignment="1" applyProtection="1">
      <alignment vertical="center"/>
      <protection/>
    </xf>
    <xf numFmtId="1" fontId="111" fillId="34" borderId="31" xfId="0" applyNumberFormat="1" applyFont="1" applyFill="1" applyBorder="1" applyAlignment="1" applyProtection="1">
      <alignment vertical="center"/>
      <protection/>
    </xf>
    <xf numFmtId="196" fontId="111" fillId="34" borderId="37" xfId="0" applyNumberFormat="1" applyFont="1" applyFill="1" applyBorder="1" applyAlignment="1" applyProtection="1">
      <alignment horizontal="center" vertical="center"/>
      <protection/>
    </xf>
    <xf numFmtId="198" fontId="111" fillId="34" borderId="35" xfId="0" applyNumberFormat="1" applyFont="1" applyFill="1" applyBorder="1" applyAlignment="1" applyProtection="1">
      <alignment horizontal="center" vertical="center"/>
      <protection/>
    </xf>
    <xf numFmtId="1" fontId="111" fillId="34" borderId="38" xfId="0" applyNumberFormat="1" applyFont="1" applyFill="1" applyBorder="1" applyAlignment="1" applyProtection="1">
      <alignment vertical="center"/>
      <protection/>
    </xf>
    <xf numFmtId="1" fontId="111" fillId="34" borderId="37" xfId="0" applyNumberFormat="1" applyFont="1" applyFill="1" applyBorder="1" applyAlignment="1" applyProtection="1">
      <alignment vertical="center"/>
      <protection/>
    </xf>
    <xf numFmtId="1" fontId="111" fillId="34" borderId="13" xfId="0" applyNumberFormat="1" applyFont="1" applyFill="1" applyBorder="1" applyAlignment="1" applyProtection="1">
      <alignment vertical="center"/>
      <protection/>
    </xf>
    <xf numFmtId="198" fontId="112" fillId="34" borderId="59" xfId="0" applyNumberFormat="1" applyFont="1" applyFill="1" applyBorder="1" applyAlignment="1" applyProtection="1">
      <alignment horizontal="center" vertical="center"/>
      <protection/>
    </xf>
    <xf numFmtId="196" fontId="111" fillId="34" borderId="10" xfId="0" applyNumberFormat="1" applyFont="1" applyFill="1" applyBorder="1" applyAlignment="1" applyProtection="1">
      <alignment vertical="center"/>
      <protection/>
    </xf>
    <xf numFmtId="1" fontId="111" fillId="34" borderId="46" xfId="0" applyNumberFormat="1" applyFont="1" applyFill="1" applyBorder="1" applyAlignment="1" applyProtection="1">
      <alignment vertical="center"/>
      <protection/>
    </xf>
    <xf numFmtId="1" fontId="111" fillId="34" borderId="45" xfId="0" applyNumberFormat="1" applyFont="1" applyFill="1" applyBorder="1" applyAlignment="1" applyProtection="1">
      <alignment vertical="center"/>
      <protection/>
    </xf>
    <xf numFmtId="1" fontId="111" fillId="34" borderId="10" xfId="0" applyNumberFormat="1" applyFont="1" applyFill="1" applyBorder="1" applyAlignment="1" applyProtection="1">
      <alignment horizontal="center" vertical="center"/>
      <protection/>
    </xf>
    <xf numFmtId="197" fontId="111" fillId="34" borderId="31" xfId="0" applyNumberFormat="1" applyFont="1" applyFill="1" applyBorder="1" applyAlignment="1" applyProtection="1">
      <alignment horizontal="center" vertical="center"/>
      <protection/>
    </xf>
    <xf numFmtId="1" fontId="111" fillId="34" borderId="32" xfId="0" applyNumberFormat="1" applyFont="1" applyFill="1" applyBorder="1" applyAlignment="1" applyProtection="1">
      <alignment horizontal="center" vertical="center"/>
      <protection/>
    </xf>
    <xf numFmtId="198" fontId="112" fillId="34" borderId="28" xfId="0" applyNumberFormat="1" applyFont="1" applyFill="1" applyBorder="1" applyAlignment="1">
      <alignment horizontal="center" vertical="center" wrapText="1"/>
    </xf>
    <xf numFmtId="0" fontId="111" fillId="34" borderId="77" xfId="0" applyNumberFormat="1" applyFont="1" applyFill="1" applyBorder="1" applyAlignment="1">
      <alignment horizontal="center" vertical="center" wrapText="1"/>
    </xf>
    <xf numFmtId="1" fontId="111" fillId="34" borderId="30" xfId="0" applyNumberFormat="1" applyFont="1" applyFill="1" applyBorder="1" applyAlignment="1">
      <alignment horizontal="center" vertical="center" wrapText="1"/>
    </xf>
    <xf numFmtId="197" fontId="111" fillId="34" borderId="13" xfId="0" applyNumberFormat="1" applyFont="1" applyFill="1" applyBorder="1" applyAlignment="1" applyProtection="1">
      <alignment horizontal="center" vertical="center"/>
      <protection/>
    </xf>
    <xf numFmtId="1" fontId="111" fillId="34" borderId="38" xfId="0" applyNumberFormat="1" applyFont="1" applyFill="1" applyBorder="1" applyAlignment="1" applyProtection="1">
      <alignment horizontal="center" vertical="center"/>
      <protection/>
    </xf>
    <xf numFmtId="198" fontId="111" fillId="34" borderId="35" xfId="0" applyNumberFormat="1" applyFont="1" applyFill="1" applyBorder="1" applyAlignment="1">
      <alignment horizontal="center" vertical="center" wrapText="1"/>
    </xf>
    <xf numFmtId="0" fontId="111" fillId="34" borderId="78" xfId="0" applyNumberFormat="1" applyFont="1" applyFill="1" applyBorder="1" applyAlignment="1">
      <alignment horizontal="center" vertical="center" wrapText="1"/>
    </xf>
    <xf numFmtId="196" fontId="111" fillId="34" borderId="37" xfId="0" applyNumberFormat="1" applyFont="1" applyFill="1" applyBorder="1" applyAlignment="1" applyProtection="1">
      <alignment horizontal="center" vertical="center" wrapText="1"/>
      <protection/>
    </xf>
    <xf numFmtId="0" fontId="111" fillId="34" borderId="13" xfId="0" applyNumberFormat="1" applyFont="1" applyFill="1" applyBorder="1" applyAlignment="1" applyProtection="1">
      <alignment horizontal="center" vertical="center" wrapText="1"/>
      <protection/>
    </xf>
    <xf numFmtId="196" fontId="111" fillId="34" borderId="38" xfId="0" applyNumberFormat="1" applyFont="1" applyFill="1" applyBorder="1" applyAlignment="1" applyProtection="1">
      <alignment horizontal="center" vertical="center" wrapText="1"/>
      <protection/>
    </xf>
    <xf numFmtId="0" fontId="113" fillId="34" borderId="37" xfId="0" applyNumberFormat="1" applyFont="1" applyFill="1" applyBorder="1" applyAlignment="1" applyProtection="1">
      <alignment vertical="center"/>
      <protection/>
    </xf>
    <xf numFmtId="196" fontId="113" fillId="34" borderId="13" xfId="0" applyNumberFormat="1" applyFont="1" applyFill="1" applyBorder="1" applyAlignment="1" applyProtection="1">
      <alignment vertical="center"/>
      <protection/>
    </xf>
    <xf numFmtId="196" fontId="113" fillId="34" borderId="38" xfId="0" applyNumberFormat="1" applyFont="1" applyFill="1" applyBorder="1" applyAlignment="1" applyProtection="1">
      <alignment vertical="center"/>
      <protection/>
    </xf>
    <xf numFmtId="196" fontId="111" fillId="34" borderId="45" xfId="0" applyNumberFormat="1" applyFont="1" applyFill="1" applyBorder="1" applyAlignment="1" applyProtection="1">
      <alignment horizontal="center" vertical="center" wrapText="1"/>
      <protection/>
    </xf>
    <xf numFmtId="0" fontId="111" fillId="34" borderId="10" xfId="0" applyNumberFormat="1" applyFont="1" applyFill="1" applyBorder="1" applyAlignment="1" applyProtection="1">
      <alignment horizontal="center" vertical="center" wrapText="1"/>
      <protection/>
    </xf>
    <xf numFmtId="196" fontId="111" fillId="34" borderId="46" xfId="0" applyNumberFormat="1" applyFont="1" applyFill="1" applyBorder="1" applyAlignment="1" applyProtection="1">
      <alignment horizontal="center" vertical="center" wrapText="1"/>
      <protection/>
    </xf>
    <xf numFmtId="0" fontId="113" fillId="34" borderId="45" xfId="0" applyNumberFormat="1" applyFont="1" applyFill="1" applyBorder="1" applyAlignment="1" applyProtection="1">
      <alignment vertical="center"/>
      <protection/>
    </xf>
    <xf numFmtId="196" fontId="113" fillId="34" borderId="10" xfId="0" applyNumberFormat="1" applyFont="1" applyFill="1" applyBorder="1" applyAlignment="1" applyProtection="1">
      <alignment vertical="center"/>
      <protection/>
    </xf>
    <xf numFmtId="196" fontId="113" fillId="34" borderId="46" xfId="0" applyNumberFormat="1" applyFont="1" applyFill="1" applyBorder="1" applyAlignment="1" applyProtection="1">
      <alignment vertical="center"/>
      <protection/>
    </xf>
    <xf numFmtId="0" fontId="112" fillId="34" borderId="89" xfId="0" applyFont="1" applyFill="1" applyBorder="1" applyAlignment="1">
      <alignment vertical="center" wrapText="1"/>
    </xf>
    <xf numFmtId="198" fontId="112" fillId="34" borderId="82" xfId="0" applyNumberFormat="1" applyFont="1" applyFill="1" applyBorder="1" applyAlignment="1" applyProtection="1">
      <alignment horizontal="center" vertical="center"/>
      <protection/>
    </xf>
    <xf numFmtId="0" fontId="112" fillId="34" borderId="73" xfId="0" applyFont="1" applyFill="1" applyBorder="1" applyAlignment="1">
      <alignment horizontal="center" vertical="center" wrapText="1"/>
    </xf>
    <xf numFmtId="49" fontId="112" fillId="34" borderId="82" xfId="0" applyNumberFormat="1" applyFont="1" applyFill="1" applyBorder="1" applyAlignment="1">
      <alignment horizontal="center" vertical="center" wrapText="1"/>
    </xf>
    <xf numFmtId="0" fontId="112" fillId="34" borderId="42" xfId="0" applyFont="1" applyFill="1" applyBorder="1" applyAlignment="1">
      <alignment horizontal="center" vertical="center" wrapText="1"/>
    </xf>
    <xf numFmtId="0" fontId="112" fillId="34" borderId="11" xfId="0" applyFont="1" applyFill="1" applyBorder="1" applyAlignment="1">
      <alignment horizontal="center" vertical="center" wrapText="1"/>
    </xf>
    <xf numFmtId="0" fontId="112" fillId="34" borderId="12" xfId="0" applyFont="1" applyFill="1" applyBorder="1" applyAlignment="1">
      <alignment horizontal="center" vertical="center" wrapText="1"/>
    </xf>
    <xf numFmtId="0" fontId="114" fillId="34" borderId="42" xfId="0" applyNumberFormat="1" applyFont="1" applyFill="1" applyBorder="1" applyAlignment="1" applyProtection="1">
      <alignment vertical="center"/>
      <protection/>
    </xf>
    <xf numFmtId="196" fontId="114" fillId="34" borderId="11" xfId="0" applyNumberFormat="1" applyFont="1" applyFill="1" applyBorder="1" applyAlignment="1" applyProtection="1">
      <alignment vertical="center"/>
      <protection/>
    </xf>
    <xf numFmtId="196" fontId="114" fillId="34" borderId="12" xfId="0" applyNumberFormat="1" applyFont="1" applyFill="1" applyBorder="1" applyAlignment="1" applyProtection="1">
      <alignment vertical="center"/>
      <protection/>
    </xf>
    <xf numFmtId="196" fontId="114" fillId="34" borderId="42" xfId="0" applyNumberFormat="1" applyFont="1" applyFill="1" applyBorder="1" applyAlignment="1" applyProtection="1">
      <alignment vertical="center"/>
      <protection/>
    </xf>
    <xf numFmtId="196" fontId="112" fillId="34" borderId="49" xfId="0" applyNumberFormat="1" applyFont="1" applyFill="1" applyBorder="1" applyAlignment="1" applyProtection="1">
      <alignment horizontal="center" vertical="center"/>
      <protection/>
    </xf>
    <xf numFmtId="0" fontId="112" fillId="34" borderId="49" xfId="0" applyFont="1" applyFill="1" applyBorder="1" applyAlignment="1">
      <alignment horizontal="center" vertical="center" wrapText="1"/>
    </xf>
    <xf numFmtId="1" fontId="112" fillId="34" borderId="81" xfId="0" applyNumberFormat="1" applyFont="1" applyFill="1" applyBorder="1" applyAlignment="1">
      <alignment horizontal="center" vertical="center"/>
    </xf>
    <xf numFmtId="1" fontId="112" fillId="34" borderId="44" xfId="0" applyNumberFormat="1" applyFont="1" applyFill="1" applyBorder="1" applyAlignment="1">
      <alignment horizontal="center" vertical="center" wrapText="1"/>
    </xf>
    <xf numFmtId="198" fontId="109" fillId="34" borderId="36" xfId="0" applyNumberFormat="1" applyFont="1" applyFill="1" applyBorder="1" applyAlignment="1">
      <alignment horizontal="center" vertical="center" wrapText="1"/>
    </xf>
    <xf numFmtId="198" fontId="109" fillId="33" borderId="36" xfId="0" applyNumberFormat="1" applyFont="1" applyFill="1" applyBorder="1" applyAlignment="1" applyProtection="1">
      <alignment horizontal="center" vertical="center"/>
      <protection/>
    </xf>
    <xf numFmtId="198" fontId="110" fillId="33" borderId="60" xfId="0" applyNumberFormat="1" applyFont="1" applyFill="1" applyBorder="1" applyAlignment="1" applyProtection="1">
      <alignment horizontal="center" vertical="center"/>
      <protection/>
    </xf>
    <xf numFmtId="196" fontId="115" fillId="34" borderId="38" xfId="0" applyNumberFormat="1" applyFont="1" applyFill="1" applyBorder="1" applyAlignment="1" applyProtection="1">
      <alignment vertical="center"/>
      <protection/>
    </xf>
    <xf numFmtId="196" fontId="115" fillId="33" borderId="0" xfId="0" applyNumberFormat="1" applyFont="1" applyFill="1" applyBorder="1" applyAlignment="1" applyProtection="1">
      <alignment vertical="center"/>
      <protection/>
    </xf>
    <xf numFmtId="196" fontId="115" fillId="0" borderId="0" xfId="0" applyNumberFormat="1" applyFont="1" applyFill="1" applyBorder="1" applyAlignment="1" applyProtection="1">
      <alignment vertical="center"/>
      <protection/>
    </xf>
    <xf numFmtId="49" fontId="103" fillId="34" borderId="35" xfId="0" applyNumberFormat="1" applyFont="1" applyFill="1" applyBorder="1" applyAlignment="1">
      <alignment horizontal="center" vertical="center" wrapText="1"/>
    </xf>
    <xf numFmtId="0" fontId="103" fillId="34" borderId="36" xfId="0" applyFont="1" applyFill="1" applyBorder="1" applyAlignment="1">
      <alignment vertical="center" wrapText="1"/>
    </xf>
    <xf numFmtId="196" fontId="103" fillId="34" borderId="37" xfId="0" applyNumberFormat="1" applyFont="1" applyFill="1" applyBorder="1" applyAlignment="1" applyProtection="1">
      <alignment horizontal="center" vertical="center" wrapText="1"/>
      <protection/>
    </xf>
    <xf numFmtId="0" fontId="103" fillId="34" borderId="13" xfId="0" applyNumberFormat="1" applyFont="1" applyFill="1" applyBorder="1" applyAlignment="1" applyProtection="1">
      <alignment horizontal="center" vertical="center" wrapText="1"/>
      <protection/>
    </xf>
    <xf numFmtId="196" fontId="103" fillId="34" borderId="38" xfId="0" applyNumberFormat="1" applyFont="1" applyFill="1" applyBorder="1" applyAlignment="1" applyProtection="1">
      <alignment horizontal="center" vertical="center" wrapText="1"/>
      <protection/>
    </xf>
    <xf numFmtId="198" fontId="103" fillId="34" borderId="35" xfId="0" applyNumberFormat="1" applyFont="1" applyFill="1" applyBorder="1" applyAlignment="1" applyProtection="1">
      <alignment horizontal="center" vertical="center"/>
      <protection/>
    </xf>
    <xf numFmtId="0" fontId="103" fillId="34" borderId="40" xfId="0" applyFont="1" applyFill="1" applyBorder="1" applyAlignment="1">
      <alignment horizontal="center" vertical="center" wrapText="1"/>
    </xf>
    <xf numFmtId="196" fontId="103" fillId="34" borderId="13" xfId="0" applyNumberFormat="1" applyFont="1" applyFill="1" applyBorder="1" applyAlignment="1" applyProtection="1">
      <alignment horizontal="center" vertical="center"/>
      <protection/>
    </xf>
    <xf numFmtId="196" fontId="103" fillId="34" borderId="78" xfId="0" applyNumberFormat="1" applyFont="1" applyFill="1" applyBorder="1" applyAlignment="1" applyProtection="1">
      <alignment horizontal="center" vertical="center"/>
      <protection/>
    </xf>
    <xf numFmtId="0" fontId="116" fillId="34" borderId="37" xfId="0" applyNumberFormat="1" applyFont="1" applyFill="1" applyBorder="1" applyAlignment="1" applyProtection="1">
      <alignment vertical="center"/>
      <protection/>
    </xf>
    <xf numFmtId="196" fontId="116" fillId="34" borderId="13" xfId="0" applyNumberFormat="1" applyFont="1" applyFill="1" applyBorder="1" applyAlignment="1" applyProtection="1">
      <alignment vertical="center"/>
      <protection/>
    </xf>
    <xf numFmtId="196" fontId="116" fillId="34" borderId="38" xfId="0" applyNumberFormat="1" applyFont="1" applyFill="1" applyBorder="1" applyAlignment="1" applyProtection="1">
      <alignment vertical="center"/>
      <protection/>
    </xf>
    <xf numFmtId="196" fontId="116" fillId="34" borderId="37" xfId="0" applyNumberFormat="1" applyFont="1" applyFill="1" applyBorder="1" applyAlignment="1" applyProtection="1">
      <alignment vertical="center"/>
      <protection/>
    </xf>
    <xf numFmtId="49" fontId="103" fillId="34" borderId="41" xfId="0" applyNumberFormat="1" applyFont="1" applyFill="1" applyBorder="1" applyAlignment="1">
      <alignment horizontal="center" vertical="center" wrapText="1"/>
    </xf>
    <xf numFmtId="49" fontId="103" fillId="34" borderId="106" xfId="0" applyNumberFormat="1" applyFont="1" applyFill="1" applyBorder="1" applyAlignment="1">
      <alignment horizontal="left" vertical="center" wrapText="1"/>
    </xf>
    <xf numFmtId="196" fontId="103" fillId="34" borderId="64" xfId="0" applyNumberFormat="1" applyFont="1" applyFill="1" applyBorder="1" applyAlignment="1" applyProtection="1">
      <alignment horizontal="center" vertical="center"/>
      <protection/>
    </xf>
    <xf numFmtId="196" fontId="103" fillId="34" borderId="49" xfId="0" applyNumberFormat="1" applyFont="1" applyFill="1" applyBorder="1" applyAlignment="1" applyProtection="1">
      <alignment horizontal="center" vertical="center"/>
      <protection/>
    </xf>
    <xf numFmtId="196" fontId="103" fillId="34" borderId="44" xfId="0" applyNumberFormat="1" applyFont="1" applyFill="1" applyBorder="1" applyAlignment="1" applyProtection="1">
      <alignment horizontal="center" vertical="center"/>
      <protection/>
    </xf>
    <xf numFmtId="198" fontId="103" fillId="34" borderId="41" xfId="0" applyNumberFormat="1" applyFont="1" applyFill="1" applyBorder="1" applyAlignment="1" applyProtection="1">
      <alignment horizontal="center" vertical="center"/>
      <protection/>
    </xf>
    <xf numFmtId="0" fontId="103" fillId="34" borderId="65" xfId="0" applyFont="1" applyFill="1" applyBorder="1" applyAlignment="1">
      <alignment horizontal="center" vertical="center" wrapText="1"/>
    </xf>
    <xf numFmtId="0" fontId="103" fillId="34" borderId="49" xfId="0" applyFont="1" applyFill="1" applyBorder="1" applyAlignment="1">
      <alignment horizontal="center" vertical="center" wrapText="1"/>
    </xf>
    <xf numFmtId="1" fontId="103" fillId="34" borderId="81" xfId="0" applyNumberFormat="1" applyFont="1" applyFill="1" applyBorder="1" applyAlignment="1">
      <alignment horizontal="center" vertical="center"/>
    </xf>
    <xf numFmtId="0" fontId="103" fillId="34" borderId="64" xfId="0" applyNumberFormat="1" applyFont="1" applyFill="1" applyBorder="1" applyAlignment="1">
      <alignment horizontal="center" vertical="center" wrapText="1"/>
    </xf>
    <xf numFmtId="0" fontId="103" fillId="34" borderId="49" xfId="0" applyNumberFormat="1" applyFont="1" applyFill="1" applyBorder="1" applyAlignment="1">
      <alignment horizontal="center" vertical="center" wrapText="1"/>
    </xf>
    <xf numFmtId="1" fontId="103" fillId="34" borderId="44" xfId="0" applyNumberFormat="1" applyFont="1" applyFill="1" applyBorder="1" applyAlignment="1">
      <alignment horizontal="center" vertical="center" wrapText="1"/>
    </xf>
    <xf numFmtId="1" fontId="103" fillId="34" borderId="64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1" fontId="110" fillId="10" borderId="50" xfId="0" applyNumberFormat="1" applyFont="1" applyFill="1" applyBorder="1" applyAlignment="1" applyProtection="1">
      <alignment horizontal="center" vertical="center"/>
      <protection/>
    </xf>
    <xf numFmtId="1" fontId="110" fillId="34" borderId="49" xfId="0" applyNumberFormat="1" applyFont="1" applyFill="1" applyBorder="1" applyAlignment="1">
      <alignment horizontal="center" vertical="center" wrapText="1"/>
    </xf>
    <xf numFmtId="198" fontId="110" fillId="34" borderId="86" xfId="0" applyNumberFormat="1" applyFont="1" applyFill="1" applyBorder="1" applyAlignment="1" applyProtection="1">
      <alignment horizontal="center" vertical="center"/>
      <protection/>
    </xf>
    <xf numFmtId="198" fontId="110" fillId="0" borderId="50" xfId="0" applyNumberFormat="1" applyFont="1" applyFill="1" applyBorder="1" applyAlignment="1" applyProtection="1">
      <alignment horizontal="center" vertical="center"/>
      <protection/>
    </xf>
    <xf numFmtId="198" fontId="110" fillId="0" borderId="5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117" fillId="0" borderId="0" xfId="0" applyFont="1" applyAlignment="1">
      <alignment/>
    </xf>
    <xf numFmtId="1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98" fontId="118" fillId="0" borderId="50" xfId="0" applyNumberFormat="1" applyFont="1" applyFill="1" applyBorder="1" applyAlignment="1" applyProtection="1">
      <alignment horizontal="center" vertical="center" wrapText="1"/>
      <protection/>
    </xf>
    <xf numFmtId="1" fontId="118" fillId="0" borderId="50" xfId="0" applyNumberFormat="1" applyFont="1" applyFill="1" applyBorder="1" applyAlignment="1" applyProtection="1">
      <alignment horizontal="center" vertical="center" wrapText="1"/>
      <protection/>
    </xf>
    <xf numFmtId="1" fontId="118" fillId="0" borderId="66" xfId="0" applyNumberFormat="1" applyFont="1" applyFill="1" applyBorder="1" applyAlignment="1" applyProtection="1">
      <alignment horizontal="center" vertical="center" wrapText="1"/>
      <protection/>
    </xf>
    <xf numFmtId="1" fontId="118" fillId="0" borderId="67" xfId="0" applyNumberFormat="1" applyFont="1" applyFill="1" applyBorder="1" applyAlignment="1" applyProtection="1">
      <alignment horizontal="center" vertical="center" wrapText="1"/>
      <protection/>
    </xf>
    <xf numFmtId="1" fontId="118" fillId="0" borderId="68" xfId="0" applyNumberFormat="1" applyFont="1" applyFill="1" applyBorder="1" applyAlignment="1" applyProtection="1">
      <alignment horizontal="center" vertical="center" wrapText="1"/>
      <protection/>
    </xf>
    <xf numFmtId="1" fontId="118" fillId="0" borderId="69" xfId="0" applyNumberFormat="1" applyFont="1" applyFill="1" applyBorder="1" applyAlignment="1" applyProtection="1">
      <alignment horizontal="center" vertical="center" wrapText="1"/>
      <protection/>
    </xf>
    <xf numFmtId="1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202" fontId="110" fillId="10" borderId="50" xfId="0" applyNumberFormat="1" applyFont="1" applyFill="1" applyBorder="1" applyAlignment="1" applyProtection="1">
      <alignment horizontal="center" vertical="center"/>
      <protection/>
    </xf>
    <xf numFmtId="198" fontId="101" fillId="0" borderId="0" xfId="0" applyNumberFormat="1" applyFont="1" applyFill="1" applyBorder="1" applyAlignment="1" applyProtection="1">
      <alignment horizontal="center" vertical="center" wrapText="1"/>
      <protection/>
    </xf>
    <xf numFmtId="0" fontId="119" fillId="0" borderId="0" xfId="0" applyFont="1" applyBorder="1" applyAlignment="1">
      <alignment horizontal="center" vertical="center" wrapText="1"/>
    </xf>
    <xf numFmtId="198" fontId="101" fillId="34" borderId="0" xfId="0" applyNumberFormat="1" applyFont="1" applyFill="1" applyBorder="1" applyAlignment="1" applyProtection="1">
      <alignment horizontal="center" vertical="center" wrapText="1"/>
      <protection/>
    </xf>
    <xf numFmtId="0" fontId="119" fillId="34" borderId="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/>
    </xf>
    <xf numFmtId="0" fontId="102" fillId="0" borderId="13" xfId="0" applyFont="1" applyFill="1" applyBorder="1" applyAlignment="1" applyProtection="1">
      <alignment horizontal="center" vertical="center"/>
      <protection/>
    </xf>
    <xf numFmtId="0" fontId="119" fillId="0" borderId="13" xfId="0" applyFont="1" applyBorder="1" applyAlignment="1">
      <alignment horizontal="center" vertical="center" wrapText="1"/>
    </xf>
    <xf numFmtId="198" fontId="101" fillId="0" borderId="13" xfId="0" applyNumberFormat="1" applyFont="1" applyFill="1" applyBorder="1" applyAlignment="1" applyProtection="1">
      <alignment horizontal="center" vertical="center" wrapText="1"/>
      <protection/>
    </xf>
    <xf numFmtId="198" fontId="101" fillId="34" borderId="13" xfId="0" applyNumberFormat="1" applyFont="1" applyFill="1" applyBorder="1" applyAlignment="1" applyProtection="1">
      <alignment horizontal="center" vertical="center" wrapText="1"/>
      <protection/>
    </xf>
    <xf numFmtId="0" fontId="119" fillId="34" borderId="13" xfId="0" applyFont="1" applyFill="1" applyBorder="1" applyAlignment="1">
      <alignment horizontal="center" vertical="center" wrapText="1"/>
    </xf>
    <xf numFmtId="196" fontId="31" fillId="0" borderId="13" xfId="0" applyNumberFormat="1" applyFont="1" applyFill="1" applyBorder="1" applyAlignment="1" applyProtection="1">
      <alignment vertical="center"/>
      <protection/>
    </xf>
    <xf numFmtId="210" fontId="29" fillId="0" borderId="61" xfId="0" applyNumberFormat="1" applyFont="1" applyFill="1" applyBorder="1" applyAlignment="1" applyProtection="1">
      <alignment horizontal="center" vertical="center"/>
      <protection/>
    </xf>
    <xf numFmtId="210" fontId="29" fillId="0" borderId="23" xfId="0" applyNumberFormat="1" applyFont="1" applyFill="1" applyBorder="1" applyAlignment="1" applyProtection="1">
      <alignment horizontal="center" vertical="center"/>
      <protection/>
    </xf>
    <xf numFmtId="210" fontId="29" fillId="0" borderId="62" xfId="0" applyNumberFormat="1" applyFont="1" applyFill="1" applyBorder="1" applyAlignment="1" applyProtection="1">
      <alignment horizontal="center" vertical="center"/>
      <protection/>
    </xf>
    <xf numFmtId="198" fontId="29" fillId="0" borderId="13" xfId="0" applyNumberFormat="1" applyFont="1" applyFill="1" applyBorder="1" applyAlignment="1">
      <alignment horizontal="center" vertical="center" wrapText="1"/>
    </xf>
    <xf numFmtId="1" fontId="29" fillId="5" borderId="13" xfId="0" applyNumberFormat="1" applyFont="1" applyFill="1" applyBorder="1" applyAlignment="1" applyProtection="1">
      <alignment horizontal="center" vertical="center"/>
      <protection/>
    </xf>
    <xf numFmtId="1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 applyProtection="1">
      <alignment horizontal="right" vertical="center"/>
      <protection/>
    </xf>
    <xf numFmtId="198" fontId="103" fillId="0" borderId="13" xfId="0" applyNumberFormat="1" applyFont="1" applyFill="1" applyBorder="1" applyAlignment="1" applyProtection="1">
      <alignment horizontal="right" vertical="center"/>
      <protection/>
    </xf>
    <xf numFmtId="1" fontId="29" fillId="34" borderId="13" xfId="0" applyNumberFormat="1" applyFont="1" applyFill="1" applyBorder="1" applyAlignment="1" applyProtection="1">
      <alignment horizontal="center" vertical="center"/>
      <protection/>
    </xf>
    <xf numFmtId="2" fontId="33" fillId="0" borderId="34" xfId="0" applyNumberFormat="1" applyFont="1" applyFill="1" applyBorder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 wrapText="1"/>
    </xf>
    <xf numFmtId="2" fontId="30" fillId="0" borderId="77" xfId="0" applyNumberFormat="1" applyFont="1" applyFill="1" applyBorder="1" applyAlignment="1" applyProtection="1">
      <alignment vertical="center"/>
      <protection/>
    </xf>
    <xf numFmtId="2" fontId="30" fillId="0" borderId="30" xfId="0" applyNumberFormat="1" applyFont="1" applyFill="1" applyBorder="1" applyAlignment="1" applyProtection="1">
      <alignment vertical="center"/>
      <protection/>
    </xf>
    <xf numFmtId="2" fontId="30" fillId="0" borderId="31" xfId="0" applyNumberFormat="1" applyFont="1" applyFill="1" applyBorder="1" applyAlignment="1" applyProtection="1">
      <alignment vertical="center"/>
      <protection/>
    </xf>
    <xf numFmtId="2" fontId="30" fillId="0" borderId="32" xfId="0" applyNumberFormat="1" applyFont="1" applyFill="1" applyBorder="1" applyAlignment="1" applyProtection="1">
      <alignment vertical="center"/>
      <protection/>
    </xf>
    <xf numFmtId="2" fontId="33" fillId="0" borderId="40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2" fontId="30" fillId="0" borderId="78" xfId="0" applyNumberFormat="1" applyFont="1" applyFill="1" applyBorder="1" applyAlignment="1" applyProtection="1">
      <alignment vertical="center"/>
      <protection/>
    </xf>
    <xf numFmtId="2" fontId="30" fillId="0" borderId="37" xfId="0" applyNumberFormat="1" applyFont="1" applyFill="1" applyBorder="1" applyAlignment="1" applyProtection="1">
      <alignment vertical="center"/>
      <protection/>
    </xf>
    <xf numFmtId="2" fontId="30" fillId="0" borderId="13" xfId="0" applyNumberFormat="1" applyFont="1" applyFill="1" applyBorder="1" applyAlignment="1" applyProtection="1">
      <alignment vertical="center"/>
      <protection/>
    </xf>
    <xf numFmtId="2" fontId="30" fillId="0" borderId="38" xfId="0" applyNumberFormat="1" applyFont="1" applyFill="1" applyBorder="1" applyAlignment="1" applyProtection="1">
      <alignment vertical="center"/>
      <protection/>
    </xf>
    <xf numFmtId="2" fontId="102" fillId="34" borderId="40" xfId="0" applyNumberFormat="1" applyFont="1" applyFill="1" applyBorder="1" applyAlignment="1">
      <alignment horizontal="center" vertical="center" wrapText="1"/>
    </xf>
    <xf numFmtId="2" fontId="102" fillId="34" borderId="13" xfId="0" applyNumberFormat="1" applyFont="1" applyFill="1" applyBorder="1" applyAlignment="1">
      <alignment horizontal="center" vertical="center" wrapText="1"/>
    </xf>
    <xf numFmtId="2" fontId="31" fillId="0" borderId="44" xfId="0" applyNumberFormat="1" applyFont="1" applyFill="1" applyBorder="1" applyAlignment="1" applyProtection="1">
      <alignment horizontal="center" vertical="center"/>
      <protection/>
    </xf>
    <xf numFmtId="2" fontId="33" fillId="0" borderId="65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Fill="1" applyBorder="1" applyAlignment="1">
      <alignment horizontal="center" vertical="center" wrapText="1"/>
    </xf>
    <xf numFmtId="2" fontId="33" fillId="0" borderId="81" xfId="0" applyNumberFormat="1" applyFont="1" applyFill="1" applyBorder="1" applyAlignment="1">
      <alignment horizontal="center" vertical="center" wrapText="1"/>
    </xf>
    <xf numFmtId="2" fontId="30" fillId="0" borderId="45" xfId="0" applyNumberFormat="1" applyFont="1" applyFill="1" applyBorder="1" applyAlignment="1" applyProtection="1">
      <alignment vertical="center"/>
      <protection/>
    </xf>
    <xf numFmtId="2" fontId="31" fillId="0" borderId="10" xfId="0" applyNumberFormat="1" applyFont="1" applyFill="1" applyBorder="1" applyAlignment="1" applyProtection="1">
      <alignment horizontal="center" vertical="center"/>
      <protection/>
    </xf>
    <xf numFmtId="2" fontId="31" fillId="0" borderId="46" xfId="0" applyNumberFormat="1" applyFont="1" applyFill="1" applyBorder="1" applyAlignment="1" applyProtection="1">
      <alignment horizontal="center" vertical="center"/>
      <protection/>
    </xf>
    <xf numFmtId="2" fontId="34" fillId="0" borderId="51" xfId="0" applyNumberFormat="1" applyFont="1" applyFill="1" applyBorder="1" applyAlignment="1">
      <alignment horizontal="center" vertical="center" wrapText="1"/>
    </xf>
    <xf numFmtId="2" fontId="34" fillId="0" borderId="52" xfId="0" applyNumberFormat="1" applyFont="1" applyFill="1" applyBorder="1" applyAlignment="1">
      <alignment horizontal="center" vertical="center" wrapText="1"/>
    </xf>
    <xf numFmtId="2" fontId="30" fillId="0" borderId="53" xfId="0" applyNumberFormat="1" applyFont="1" applyFill="1" applyBorder="1" applyAlignment="1" applyProtection="1">
      <alignment vertical="center"/>
      <protection/>
    </xf>
    <xf numFmtId="2" fontId="30" fillId="0" borderId="51" xfId="0" applyNumberFormat="1" applyFont="1" applyFill="1" applyBorder="1" applyAlignment="1" applyProtection="1">
      <alignment vertical="center"/>
      <protection/>
    </xf>
    <xf numFmtId="2" fontId="30" fillId="0" borderId="52" xfId="0" applyNumberFormat="1" applyFont="1" applyFill="1" applyBorder="1" applyAlignment="1" applyProtection="1">
      <alignment vertical="center"/>
      <protection/>
    </xf>
    <xf numFmtId="2" fontId="34" fillId="0" borderId="30" xfId="0" applyNumberFormat="1" applyFont="1" applyFill="1" applyBorder="1" applyAlignment="1">
      <alignment horizontal="center" vertical="center" wrapText="1"/>
    </xf>
    <xf numFmtId="2" fontId="34" fillId="0" borderId="31" xfId="0" applyNumberFormat="1" applyFont="1" applyFill="1" applyBorder="1" applyAlignment="1">
      <alignment horizontal="center" vertical="center" wrapText="1"/>
    </xf>
    <xf numFmtId="2" fontId="34" fillId="0" borderId="37" xfId="0" applyNumberFormat="1" applyFont="1" applyFill="1" applyBorder="1" applyAlignment="1">
      <alignment horizontal="center" vertical="center" wrapText="1"/>
    </xf>
    <xf numFmtId="2" fontId="34" fillId="0" borderId="13" xfId="0" applyNumberFormat="1" applyFont="1" applyFill="1" applyBorder="1" applyAlignment="1">
      <alignment horizontal="center" vertical="center" wrapText="1"/>
    </xf>
    <xf numFmtId="2" fontId="34" fillId="0" borderId="45" xfId="0" applyNumberFormat="1" applyFont="1" applyFill="1" applyBorder="1" applyAlignment="1" applyProtection="1">
      <alignment horizontal="center" vertical="center"/>
      <protection/>
    </xf>
    <xf numFmtId="2" fontId="34" fillId="0" borderId="10" xfId="0" applyNumberFormat="1" applyFont="1" applyFill="1" applyBorder="1" applyAlignment="1" applyProtection="1">
      <alignment horizontal="center" vertical="center"/>
      <protection/>
    </xf>
    <xf numFmtId="2" fontId="30" fillId="0" borderId="46" xfId="0" applyNumberFormat="1" applyFont="1" applyFill="1" applyBorder="1" applyAlignment="1" applyProtection="1">
      <alignment vertical="center"/>
      <protection/>
    </xf>
    <xf numFmtId="2" fontId="30" fillId="0" borderId="10" xfId="0" applyNumberFormat="1" applyFont="1" applyFill="1" applyBorder="1" applyAlignment="1" applyProtection="1">
      <alignment vertical="center"/>
      <protection/>
    </xf>
    <xf numFmtId="2" fontId="34" fillId="0" borderId="61" xfId="0" applyNumberFormat="1" applyFont="1" applyFill="1" applyBorder="1" applyAlignment="1">
      <alignment horizontal="center" vertical="center" wrapText="1"/>
    </xf>
    <xf numFmtId="2" fontId="34" fillId="0" borderId="23" xfId="0" applyNumberFormat="1" applyFont="1" applyFill="1" applyBorder="1" applyAlignment="1" applyProtection="1">
      <alignment horizontal="center" vertical="center"/>
      <protection/>
    </xf>
    <xf numFmtId="2" fontId="30" fillId="0" borderId="62" xfId="0" applyNumberFormat="1" applyFont="1" applyFill="1" applyBorder="1" applyAlignment="1" applyProtection="1">
      <alignment vertical="center"/>
      <protection/>
    </xf>
    <xf numFmtId="2" fontId="30" fillId="0" borderId="61" xfId="0" applyNumberFormat="1" applyFont="1" applyFill="1" applyBorder="1" applyAlignment="1" applyProtection="1">
      <alignment vertical="center"/>
      <protection/>
    </xf>
    <xf numFmtId="2" fontId="30" fillId="0" borderId="23" xfId="0" applyNumberFormat="1" applyFont="1" applyFill="1" applyBorder="1" applyAlignment="1" applyProtection="1">
      <alignment vertical="center"/>
      <protection/>
    </xf>
    <xf numFmtId="2" fontId="34" fillId="0" borderId="64" xfId="0" applyNumberFormat="1" applyFont="1" applyFill="1" applyBorder="1" applyAlignment="1">
      <alignment horizontal="center" vertical="center" wrapText="1"/>
    </xf>
    <xf numFmtId="2" fontId="34" fillId="0" borderId="49" xfId="0" applyNumberFormat="1" applyFont="1" applyFill="1" applyBorder="1" applyAlignment="1">
      <alignment horizontal="center" vertical="center" wrapText="1"/>
    </xf>
    <xf numFmtId="2" fontId="34" fillId="0" borderId="45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1" fillId="34" borderId="42" xfId="0" applyNumberFormat="1" applyFont="1" applyFill="1" applyBorder="1" applyAlignment="1">
      <alignment horizontal="center" vertical="center" wrapText="1"/>
    </xf>
    <xf numFmtId="2" fontId="31" fillId="34" borderId="11" xfId="0" applyNumberFormat="1" applyFont="1" applyFill="1" applyBorder="1" applyAlignment="1">
      <alignment horizontal="center" vertical="center" wrapText="1"/>
    </xf>
    <xf numFmtId="2" fontId="31" fillId="34" borderId="12" xfId="0" applyNumberFormat="1" applyFont="1" applyFill="1" applyBorder="1" applyAlignment="1">
      <alignment horizontal="center" vertical="center" wrapText="1"/>
    </xf>
    <xf numFmtId="2" fontId="31" fillId="34" borderId="37" xfId="0" applyNumberFormat="1" applyFont="1" applyFill="1" applyBorder="1" applyAlignment="1">
      <alignment horizontal="center" vertical="center" wrapText="1"/>
    </xf>
    <xf numFmtId="2" fontId="31" fillId="34" borderId="38" xfId="0" applyNumberFormat="1" applyFont="1" applyFill="1" applyBorder="1" applyAlignment="1">
      <alignment horizontal="center" vertical="center" wrapText="1"/>
    </xf>
    <xf numFmtId="2" fontId="31" fillId="34" borderId="64" xfId="0" applyNumberFormat="1" applyFont="1" applyFill="1" applyBorder="1" applyAlignment="1">
      <alignment horizontal="center" vertical="center" wrapText="1"/>
    </xf>
    <xf numFmtId="2" fontId="31" fillId="34" borderId="23" xfId="0" applyNumberFormat="1" applyFont="1" applyFill="1" applyBorder="1" applyAlignment="1">
      <alignment horizontal="center" vertical="center" wrapText="1"/>
    </xf>
    <xf numFmtId="2" fontId="31" fillId="34" borderId="44" xfId="0" applyNumberFormat="1" applyFont="1" applyFill="1" applyBorder="1" applyAlignment="1">
      <alignment horizontal="center" vertical="center" wrapText="1"/>
    </xf>
    <xf numFmtId="2" fontId="31" fillId="34" borderId="61" xfId="0" applyNumberFormat="1" applyFont="1" applyFill="1" applyBorder="1" applyAlignment="1">
      <alignment horizontal="center" vertical="center" wrapText="1"/>
    </xf>
    <xf numFmtId="2" fontId="31" fillId="34" borderId="63" xfId="0" applyNumberFormat="1" applyFont="1" applyFill="1" applyBorder="1" applyAlignment="1">
      <alignment horizontal="center" vertical="center" wrapText="1"/>
    </xf>
    <xf numFmtId="2" fontId="31" fillId="34" borderId="45" xfId="0" applyNumberFormat="1" applyFont="1" applyFill="1" applyBorder="1" applyAlignment="1">
      <alignment horizontal="center" vertical="center" wrapText="1"/>
    </xf>
    <xf numFmtId="2" fontId="31" fillId="34" borderId="10" xfId="0" applyNumberFormat="1" applyFont="1" applyFill="1" applyBorder="1" applyAlignment="1">
      <alignment horizontal="center" vertical="center" wrapText="1"/>
    </xf>
    <xf numFmtId="2" fontId="31" fillId="34" borderId="46" xfId="0" applyNumberFormat="1" applyFont="1" applyFill="1" applyBorder="1" applyAlignment="1">
      <alignment horizontal="center" vertical="center" wrapText="1"/>
    </xf>
    <xf numFmtId="2" fontId="34" fillId="10" borderId="87" xfId="0" applyNumberFormat="1" applyFont="1" applyFill="1" applyBorder="1" applyAlignment="1" applyProtection="1">
      <alignment horizontal="center" vertical="center" wrapText="1"/>
      <protection/>
    </xf>
    <xf numFmtId="203" fontId="34" fillId="0" borderId="10" xfId="0" applyNumberFormat="1" applyFont="1" applyFill="1" applyBorder="1" applyAlignment="1">
      <alignment horizontal="center" vertical="center" wrapText="1"/>
    </xf>
    <xf numFmtId="208" fontId="110" fillId="10" borderId="50" xfId="0" applyNumberFormat="1" applyFont="1" applyFill="1" applyBorder="1" applyAlignment="1" applyProtection="1">
      <alignment horizontal="center" vertical="center"/>
      <protection/>
    </xf>
    <xf numFmtId="2" fontId="34" fillId="0" borderId="32" xfId="0" applyNumberFormat="1" applyFont="1" applyFill="1" applyBorder="1" applyAlignment="1">
      <alignment horizontal="center" vertical="center" wrapText="1"/>
    </xf>
    <xf numFmtId="2" fontId="29" fillId="0" borderId="31" xfId="0" applyNumberFormat="1" applyFont="1" applyFill="1" applyBorder="1" applyAlignment="1">
      <alignment horizontal="center" vertical="center" wrapText="1"/>
    </xf>
    <xf numFmtId="2" fontId="31" fillId="0" borderId="32" xfId="0" applyNumberFormat="1" applyFont="1" applyFill="1" applyBorder="1" applyAlignment="1">
      <alignment horizontal="center" vertical="center" wrapText="1"/>
    </xf>
    <xf numFmtId="2" fontId="34" fillId="0" borderId="38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31" fillId="0" borderId="38" xfId="0" applyNumberFormat="1" applyFont="1" applyFill="1" applyBorder="1" applyAlignment="1">
      <alignment horizontal="center" vertical="center" wrapText="1"/>
    </xf>
    <xf numFmtId="2" fontId="33" fillId="0" borderId="37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 applyProtection="1">
      <alignment horizontal="center" vertical="center"/>
      <protection/>
    </xf>
    <xf numFmtId="2" fontId="33" fillId="0" borderId="38" xfId="0" applyNumberFormat="1" applyFont="1" applyFill="1" applyBorder="1" applyAlignment="1" applyProtection="1">
      <alignment horizontal="center" vertical="center"/>
      <protection/>
    </xf>
    <xf numFmtId="2" fontId="33" fillId="0" borderId="45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/>
    </xf>
    <xf numFmtId="2" fontId="33" fillId="0" borderId="46" xfId="0" applyNumberFormat="1" applyFont="1" applyFill="1" applyBorder="1" applyAlignment="1" applyProtection="1">
      <alignment horizontal="center" vertical="center"/>
      <protection/>
    </xf>
    <xf numFmtId="2" fontId="29" fillId="0" borderId="10" xfId="0" applyNumberFormat="1" applyFont="1" applyFill="1" applyBorder="1" applyAlignment="1">
      <alignment horizontal="center" vertical="center" wrapText="1"/>
    </xf>
    <xf numFmtId="2" fontId="31" fillId="0" borderId="46" xfId="0" applyNumberFormat="1" applyFont="1" applyFill="1" applyBorder="1" applyAlignment="1">
      <alignment horizontal="center" vertical="center" wrapText="1"/>
    </xf>
    <xf numFmtId="2" fontId="33" fillId="34" borderId="30" xfId="0" applyNumberFormat="1" applyFont="1" applyFill="1" applyBorder="1" applyAlignment="1">
      <alignment horizontal="center" vertical="center" wrapText="1"/>
    </xf>
    <xf numFmtId="2" fontId="33" fillId="34" borderId="31" xfId="0" applyNumberFormat="1" applyFont="1" applyFill="1" applyBorder="1" applyAlignment="1">
      <alignment horizontal="center" vertical="center" wrapText="1"/>
    </xf>
    <xf numFmtId="2" fontId="33" fillId="34" borderId="32" xfId="0" applyNumberFormat="1" applyFont="1" applyFill="1" applyBorder="1" applyAlignment="1">
      <alignment horizontal="center" vertical="center" wrapText="1"/>
    </xf>
    <xf numFmtId="2" fontId="31" fillId="34" borderId="31" xfId="0" applyNumberFormat="1" applyFont="1" applyFill="1" applyBorder="1" applyAlignment="1">
      <alignment horizontal="center" vertical="center" wrapText="1"/>
    </xf>
    <xf numFmtId="2" fontId="31" fillId="34" borderId="32" xfId="0" applyNumberFormat="1" applyFont="1" applyFill="1" applyBorder="1" applyAlignment="1">
      <alignment horizontal="center" vertical="center" wrapText="1"/>
    </xf>
    <xf numFmtId="2" fontId="33" fillId="34" borderId="37" xfId="0" applyNumberFormat="1" applyFont="1" applyFill="1" applyBorder="1" applyAlignment="1">
      <alignment horizontal="center" vertical="center" wrapText="1"/>
    </xf>
    <xf numFmtId="2" fontId="33" fillId="34" borderId="13" xfId="0" applyNumberFormat="1" applyFont="1" applyFill="1" applyBorder="1" applyAlignment="1">
      <alignment horizontal="center" vertical="center" wrapText="1"/>
    </xf>
    <xf numFmtId="2" fontId="33" fillId="34" borderId="38" xfId="0" applyNumberFormat="1" applyFont="1" applyFill="1" applyBorder="1" applyAlignment="1">
      <alignment horizontal="center" vertical="center" wrapText="1"/>
    </xf>
    <xf numFmtId="2" fontId="31" fillId="34" borderId="13" xfId="0" applyNumberFormat="1" applyFont="1" applyFill="1" applyBorder="1" applyAlignment="1">
      <alignment horizontal="center" vertical="center" wrapText="1"/>
    </xf>
    <xf numFmtId="2" fontId="33" fillId="34" borderId="45" xfId="0" applyNumberFormat="1" applyFont="1" applyFill="1" applyBorder="1" applyAlignment="1">
      <alignment horizontal="center" vertical="center" wrapText="1"/>
    </xf>
    <xf numFmtId="2" fontId="33" fillId="34" borderId="10" xfId="0" applyNumberFormat="1" applyFont="1" applyFill="1" applyBorder="1" applyAlignment="1" applyProtection="1">
      <alignment horizontal="center" vertical="center"/>
      <protection/>
    </xf>
    <xf numFmtId="2" fontId="33" fillId="34" borderId="46" xfId="0" applyNumberFormat="1" applyFont="1" applyFill="1" applyBorder="1" applyAlignment="1" applyProtection="1">
      <alignment horizontal="center" vertical="center"/>
      <protection/>
    </xf>
    <xf numFmtId="2" fontId="33" fillId="34" borderId="45" xfId="0" applyNumberFormat="1" applyFont="1" applyFill="1" applyBorder="1" applyAlignment="1">
      <alignment horizontal="center" vertical="center" wrapText="1"/>
    </xf>
    <xf numFmtId="2" fontId="31" fillId="34" borderId="30" xfId="0" applyNumberFormat="1" applyFont="1" applyFill="1" applyBorder="1" applyAlignment="1" applyProtection="1">
      <alignment vertical="center"/>
      <protection/>
    </xf>
    <xf numFmtId="2" fontId="31" fillId="34" borderId="31" xfId="0" applyNumberFormat="1" applyFont="1" applyFill="1" applyBorder="1" applyAlignment="1" applyProtection="1">
      <alignment vertical="center"/>
      <protection/>
    </xf>
    <xf numFmtId="2" fontId="31" fillId="34" borderId="32" xfId="0" applyNumberFormat="1" applyFont="1" applyFill="1" applyBorder="1" applyAlignment="1" applyProtection="1">
      <alignment vertical="center"/>
      <protection/>
    </xf>
    <xf numFmtId="2" fontId="31" fillId="34" borderId="30" xfId="0" applyNumberFormat="1" applyFont="1" applyFill="1" applyBorder="1" applyAlignment="1">
      <alignment horizontal="center" vertical="center" wrapText="1"/>
    </xf>
    <xf numFmtId="2" fontId="31" fillId="34" borderId="31" xfId="0" applyNumberFormat="1" applyFont="1" applyFill="1" applyBorder="1" applyAlignment="1">
      <alignment horizontal="center" vertical="center" wrapText="1"/>
    </xf>
    <xf numFmtId="2" fontId="31" fillId="34" borderId="32" xfId="0" applyNumberFormat="1" applyFont="1" applyFill="1" applyBorder="1" applyAlignment="1">
      <alignment horizontal="center" vertical="center" wrapText="1"/>
    </xf>
    <xf numFmtId="2" fontId="31" fillId="34" borderId="37" xfId="0" applyNumberFormat="1" applyFont="1" applyFill="1" applyBorder="1" applyAlignment="1">
      <alignment horizontal="center" vertical="center" wrapText="1"/>
    </xf>
    <xf numFmtId="2" fontId="31" fillId="34" borderId="13" xfId="0" applyNumberFormat="1" applyFont="1" applyFill="1" applyBorder="1" applyAlignment="1">
      <alignment horizontal="center" vertical="center" wrapText="1"/>
    </xf>
    <xf numFmtId="2" fontId="31" fillId="34" borderId="38" xfId="0" applyNumberFormat="1" applyFont="1" applyFill="1" applyBorder="1" applyAlignment="1">
      <alignment horizontal="center" vertical="center" wrapText="1"/>
    </xf>
    <xf numFmtId="2" fontId="31" fillId="34" borderId="45" xfId="0" applyNumberFormat="1" applyFont="1" applyFill="1" applyBorder="1" applyAlignment="1">
      <alignment horizontal="center" vertical="center" wrapText="1"/>
    </xf>
    <xf numFmtId="2" fontId="31" fillId="34" borderId="10" xfId="0" applyNumberFormat="1" applyFont="1" applyFill="1" applyBorder="1" applyAlignment="1">
      <alignment horizontal="center" vertical="center" wrapText="1"/>
    </xf>
    <xf numFmtId="2" fontId="31" fillId="34" borderId="46" xfId="0" applyNumberFormat="1" applyFont="1" applyFill="1" applyBorder="1" applyAlignment="1">
      <alignment horizontal="center" vertical="center" wrapText="1"/>
    </xf>
    <xf numFmtId="2" fontId="29" fillId="34" borderId="30" xfId="0" applyNumberFormat="1" applyFont="1" applyFill="1" applyBorder="1" applyAlignment="1">
      <alignment horizontal="center" vertical="center" wrapText="1"/>
    </xf>
    <xf numFmtId="2" fontId="29" fillId="34" borderId="31" xfId="0" applyNumberFormat="1" applyFont="1" applyFill="1" applyBorder="1" applyAlignment="1">
      <alignment horizontal="center" vertical="center" wrapText="1"/>
    </xf>
    <xf numFmtId="2" fontId="29" fillId="34" borderId="32" xfId="0" applyNumberFormat="1" applyFont="1" applyFill="1" applyBorder="1" applyAlignment="1">
      <alignment horizontal="center" vertical="center" wrapText="1"/>
    </xf>
    <xf numFmtId="2" fontId="101" fillId="34" borderId="30" xfId="0" applyNumberFormat="1" applyFont="1" applyFill="1" applyBorder="1" applyAlignment="1">
      <alignment horizontal="center" vertical="center" wrapText="1"/>
    </xf>
    <xf numFmtId="2" fontId="101" fillId="34" borderId="31" xfId="0" applyNumberFormat="1" applyFont="1" applyFill="1" applyBorder="1" applyAlignment="1">
      <alignment horizontal="center" vertical="center" wrapText="1"/>
    </xf>
    <xf numFmtId="2" fontId="29" fillId="34" borderId="37" xfId="0" applyNumberFormat="1" applyFont="1" applyFill="1" applyBorder="1" applyAlignment="1">
      <alignment horizontal="center" vertical="center" wrapText="1"/>
    </xf>
    <xf numFmtId="2" fontId="29" fillId="34" borderId="13" xfId="0" applyNumberFormat="1" applyFont="1" applyFill="1" applyBorder="1" applyAlignment="1">
      <alignment horizontal="center" vertical="center" wrapText="1"/>
    </xf>
    <xf numFmtId="2" fontId="29" fillId="34" borderId="38" xfId="0" applyNumberFormat="1" applyFont="1" applyFill="1" applyBorder="1" applyAlignment="1">
      <alignment horizontal="center" vertical="center" wrapText="1"/>
    </xf>
    <xf numFmtId="2" fontId="101" fillId="34" borderId="37" xfId="0" applyNumberFormat="1" applyFont="1" applyFill="1" applyBorder="1" applyAlignment="1">
      <alignment horizontal="center" vertical="center" wrapText="1"/>
    </xf>
    <xf numFmtId="2" fontId="101" fillId="34" borderId="13" xfId="0" applyNumberFormat="1" applyFont="1" applyFill="1" applyBorder="1" applyAlignment="1">
      <alignment horizontal="center" vertical="center" wrapText="1"/>
    </xf>
    <xf numFmtId="2" fontId="29" fillId="34" borderId="45" xfId="0" applyNumberFormat="1" applyFont="1" applyFill="1" applyBorder="1" applyAlignment="1">
      <alignment horizontal="center" vertical="center" wrapText="1"/>
    </xf>
    <xf numFmtId="2" fontId="29" fillId="34" borderId="10" xfId="0" applyNumberFormat="1" applyFont="1" applyFill="1" applyBorder="1" applyAlignment="1">
      <alignment horizontal="center" vertical="center" wrapText="1"/>
    </xf>
    <xf numFmtId="2" fontId="29" fillId="34" borderId="46" xfId="0" applyNumberFormat="1" applyFont="1" applyFill="1" applyBorder="1" applyAlignment="1">
      <alignment horizontal="center" vertical="center" wrapText="1"/>
    </xf>
    <xf numFmtId="2" fontId="101" fillId="34" borderId="45" xfId="0" applyNumberFormat="1" applyFont="1" applyFill="1" applyBorder="1" applyAlignment="1">
      <alignment horizontal="center" vertical="center" wrapText="1"/>
    </xf>
    <xf numFmtId="2" fontId="101" fillId="34" borderId="10" xfId="0" applyNumberFormat="1" applyFont="1" applyFill="1" applyBorder="1" applyAlignment="1">
      <alignment horizontal="center" vertical="center" wrapText="1"/>
    </xf>
    <xf numFmtId="2" fontId="33" fillId="34" borderId="54" xfId="0" applyNumberFormat="1" applyFont="1" applyFill="1" applyBorder="1" applyAlignment="1">
      <alignment horizontal="center" vertical="center" wrapText="1"/>
    </xf>
    <xf numFmtId="2" fontId="33" fillId="34" borderId="56" xfId="0" applyNumberFormat="1" applyFont="1" applyFill="1" applyBorder="1" applyAlignment="1">
      <alignment horizontal="center" vertical="center" wrapText="1"/>
    </xf>
    <xf numFmtId="2" fontId="33" fillId="34" borderId="57" xfId="0" applyNumberFormat="1" applyFont="1" applyFill="1" applyBorder="1" applyAlignment="1">
      <alignment horizontal="center" vertical="center" wrapText="1"/>
    </xf>
    <xf numFmtId="2" fontId="31" fillId="34" borderId="56" xfId="0" applyNumberFormat="1" applyFont="1" applyFill="1" applyBorder="1" applyAlignment="1">
      <alignment horizontal="center" vertical="center" wrapText="1"/>
    </xf>
    <xf numFmtId="2" fontId="31" fillId="34" borderId="57" xfId="0" applyNumberFormat="1" applyFont="1" applyFill="1" applyBorder="1" applyAlignment="1">
      <alignment horizontal="center" vertical="center" wrapText="1"/>
    </xf>
    <xf numFmtId="2" fontId="33" fillId="0" borderId="30" xfId="0" applyNumberFormat="1" applyFont="1" applyFill="1" applyBorder="1" applyAlignment="1">
      <alignment horizontal="center" vertical="center" wrapText="1"/>
    </xf>
    <xf numFmtId="2" fontId="33" fillId="0" borderId="32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 wrapText="1"/>
    </xf>
    <xf numFmtId="2" fontId="33" fillId="0" borderId="37" xfId="0" applyNumberFormat="1" applyFont="1" applyFill="1" applyBorder="1" applyAlignment="1">
      <alignment horizontal="center" vertical="center" wrapText="1"/>
    </xf>
    <xf numFmtId="2" fontId="33" fillId="0" borderId="38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3" fillId="0" borderId="45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102" fillId="34" borderId="30" xfId="0" applyNumberFormat="1" applyFont="1" applyFill="1" applyBorder="1" applyAlignment="1" applyProtection="1">
      <alignment vertical="center"/>
      <protection/>
    </xf>
    <xf numFmtId="2" fontId="102" fillId="34" borderId="31" xfId="0" applyNumberFormat="1" applyFont="1" applyFill="1" applyBorder="1" applyAlignment="1" applyProtection="1">
      <alignment vertical="center"/>
      <protection/>
    </xf>
    <xf numFmtId="2" fontId="102" fillId="34" borderId="37" xfId="0" applyNumberFormat="1" applyFont="1" applyFill="1" applyBorder="1" applyAlignment="1">
      <alignment horizontal="center" vertical="center" wrapText="1"/>
    </xf>
    <xf numFmtId="2" fontId="102" fillId="34" borderId="13" xfId="0" applyNumberFormat="1" applyFont="1" applyFill="1" applyBorder="1" applyAlignment="1">
      <alignment horizontal="center" vertical="center" wrapText="1"/>
    </xf>
    <xf numFmtId="2" fontId="38" fillId="0" borderId="30" xfId="0" applyNumberFormat="1" applyFont="1" applyFill="1" applyBorder="1" applyAlignment="1">
      <alignment/>
    </xf>
    <xf numFmtId="2" fontId="38" fillId="0" borderId="31" xfId="0" applyNumberFormat="1" applyFont="1" applyFill="1" applyBorder="1" applyAlignment="1">
      <alignment/>
    </xf>
    <xf numFmtId="2" fontId="38" fillId="0" borderId="32" xfId="0" applyNumberFormat="1" applyFont="1" applyFill="1" applyBorder="1" applyAlignment="1">
      <alignment/>
    </xf>
    <xf numFmtId="2" fontId="39" fillId="0" borderId="31" xfId="0" applyNumberFormat="1" applyFont="1" applyFill="1" applyBorder="1" applyAlignment="1">
      <alignment/>
    </xf>
    <xf numFmtId="2" fontId="39" fillId="0" borderId="32" xfId="0" applyNumberFormat="1" applyFont="1" applyFill="1" applyBorder="1" applyAlignment="1">
      <alignment/>
    </xf>
    <xf numFmtId="2" fontId="38" fillId="0" borderId="37" xfId="0" applyNumberFormat="1" applyFont="1" applyFill="1" applyBorder="1" applyAlignment="1">
      <alignment/>
    </xf>
    <xf numFmtId="2" fontId="38" fillId="0" borderId="13" xfId="0" applyNumberFormat="1" applyFont="1" applyFill="1" applyBorder="1" applyAlignment="1">
      <alignment/>
    </xf>
    <xf numFmtId="2" fontId="38" fillId="0" borderId="38" xfId="0" applyNumberFormat="1" applyFont="1" applyFill="1" applyBorder="1" applyAlignment="1">
      <alignment/>
    </xf>
    <xf numFmtId="2" fontId="39" fillId="0" borderId="13" xfId="0" applyNumberFormat="1" applyFont="1" applyFill="1" applyBorder="1" applyAlignment="1">
      <alignment/>
    </xf>
    <xf numFmtId="2" fontId="39" fillId="0" borderId="38" xfId="0" applyNumberFormat="1" applyFont="1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2" fontId="38" fillId="0" borderId="46" xfId="0" applyNumberFormat="1" applyFont="1" applyFill="1" applyBorder="1" applyAlignment="1">
      <alignment/>
    </xf>
    <xf numFmtId="2" fontId="38" fillId="0" borderId="45" xfId="0" applyNumberFormat="1" applyFont="1" applyFill="1" applyBorder="1" applyAlignment="1">
      <alignment/>
    </xf>
    <xf numFmtId="2" fontId="102" fillId="0" borderId="10" xfId="0" applyNumberFormat="1" applyFont="1" applyFill="1" applyBorder="1" applyAlignment="1" applyProtection="1">
      <alignment horizontal="center" vertical="center"/>
      <protection/>
    </xf>
    <xf numFmtId="2" fontId="102" fillId="33" borderId="30" xfId="0" applyNumberFormat="1" applyFont="1" applyFill="1" applyBorder="1" applyAlignment="1" applyProtection="1">
      <alignment vertical="center"/>
      <protection/>
    </xf>
    <xf numFmtId="2" fontId="102" fillId="33" borderId="31" xfId="0" applyNumberFormat="1" applyFont="1" applyFill="1" applyBorder="1" applyAlignment="1" applyProtection="1">
      <alignment horizontal="center" vertical="center"/>
      <protection/>
    </xf>
    <xf numFmtId="2" fontId="31" fillId="33" borderId="32" xfId="0" applyNumberFormat="1" applyFont="1" applyFill="1" applyBorder="1" applyAlignment="1" applyProtection="1">
      <alignment horizontal="center" vertical="center"/>
      <protection/>
    </xf>
    <xf numFmtId="2" fontId="31" fillId="33" borderId="37" xfId="0" applyNumberFormat="1" applyFont="1" applyFill="1" applyBorder="1" applyAlignment="1" applyProtection="1">
      <alignment horizontal="center" vertical="center"/>
      <protection/>
    </xf>
    <xf numFmtId="2" fontId="31" fillId="33" borderId="13" xfId="0" applyNumberFormat="1" applyFont="1" applyFill="1" applyBorder="1" applyAlignment="1" applyProtection="1">
      <alignment horizontal="center" vertical="center"/>
      <protection/>
    </xf>
    <xf numFmtId="2" fontId="31" fillId="33" borderId="38" xfId="0" applyNumberFormat="1" applyFont="1" applyFill="1" applyBorder="1" applyAlignment="1" applyProtection="1">
      <alignment horizontal="center" vertical="center"/>
      <protection/>
    </xf>
    <xf numFmtId="2" fontId="102" fillId="33" borderId="37" xfId="0" applyNumberFormat="1" applyFont="1" applyFill="1" applyBorder="1" applyAlignment="1" applyProtection="1">
      <alignment horizontal="center" vertical="center"/>
      <protection/>
    </xf>
    <xf numFmtId="2" fontId="102" fillId="33" borderId="13" xfId="0" applyNumberFormat="1" applyFont="1" applyFill="1" applyBorder="1" applyAlignment="1" applyProtection="1">
      <alignment horizontal="center" vertical="center"/>
      <protection/>
    </xf>
    <xf numFmtId="2" fontId="101" fillId="33" borderId="45" xfId="0" applyNumberFormat="1" applyFont="1" applyFill="1" applyBorder="1" applyAlignment="1">
      <alignment horizontal="center" vertical="center" wrapText="1"/>
    </xf>
    <xf numFmtId="2" fontId="101" fillId="33" borderId="10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45" xfId="0" applyNumberFormat="1" applyFont="1" applyFill="1" applyBorder="1" applyAlignment="1" applyProtection="1">
      <alignment horizontal="center" vertical="center"/>
      <protection/>
    </xf>
    <xf numFmtId="2" fontId="33" fillId="0" borderId="30" xfId="0" applyNumberFormat="1" applyFont="1" applyFill="1" applyBorder="1" applyAlignment="1" applyProtection="1">
      <alignment vertical="center"/>
      <protection/>
    </xf>
    <xf numFmtId="2" fontId="33" fillId="0" borderId="31" xfId="0" applyNumberFormat="1" applyFont="1" applyFill="1" applyBorder="1" applyAlignment="1" applyProtection="1">
      <alignment vertical="center"/>
      <protection/>
    </xf>
    <xf numFmtId="2" fontId="33" fillId="0" borderId="32" xfId="0" applyNumberFormat="1" applyFont="1" applyFill="1" applyBorder="1" applyAlignment="1" applyProtection="1">
      <alignment vertical="center"/>
      <protection/>
    </xf>
    <xf numFmtId="2" fontId="31" fillId="0" borderId="31" xfId="0" applyNumberFormat="1" applyFont="1" applyFill="1" applyBorder="1" applyAlignment="1" applyProtection="1">
      <alignment vertical="center"/>
      <protection/>
    </xf>
    <xf numFmtId="2" fontId="31" fillId="0" borderId="32" xfId="0" applyNumberFormat="1" applyFont="1" applyFill="1" applyBorder="1" applyAlignment="1" applyProtection="1">
      <alignment vertical="center"/>
      <protection/>
    </xf>
    <xf numFmtId="2" fontId="34" fillId="0" borderId="45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4" fillId="0" borderId="46" xfId="0" applyNumberFormat="1" applyFont="1" applyFill="1" applyBorder="1" applyAlignment="1">
      <alignment horizontal="center" vertical="center" wrapText="1"/>
    </xf>
    <xf numFmtId="2" fontId="29" fillId="0" borderId="51" xfId="0" applyNumberFormat="1" applyFont="1" applyFill="1" applyBorder="1" applyAlignment="1" applyProtection="1">
      <alignment horizontal="center" vertical="center"/>
      <protection/>
    </xf>
    <xf numFmtId="2" fontId="29" fillId="0" borderId="52" xfId="0" applyNumberFormat="1" applyFont="1" applyFill="1" applyBorder="1" applyAlignment="1" applyProtection="1">
      <alignment horizontal="center" vertical="center"/>
      <protection/>
    </xf>
    <xf numFmtId="2" fontId="29" fillId="0" borderId="53" xfId="0" applyNumberFormat="1" applyFont="1" applyFill="1" applyBorder="1" applyAlignment="1" applyProtection="1">
      <alignment horizontal="center" vertical="center"/>
      <protection/>
    </xf>
    <xf numFmtId="2" fontId="29" fillId="10" borderId="85" xfId="0" applyNumberFormat="1" applyFont="1" applyFill="1" applyBorder="1" applyAlignment="1" applyProtection="1">
      <alignment horizontal="center" vertical="center"/>
      <protection/>
    </xf>
    <xf numFmtId="2" fontId="33" fillId="0" borderId="104" xfId="0" applyNumberFormat="1" applyFont="1" applyFill="1" applyBorder="1" applyAlignment="1" applyProtection="1">
      <alignment vertical="center"/>
      <protection/>
    </xf>
    <xf numFmtId="2" fontId="33" fillId="0" borderId="101" xfId="0" applyNumberFormat="1" applyFont="1" applyFill="1" applyBorder="1" applyAlignment="1" applyProtection="1">
      <alignment vertical="center"/>
      <protection/>
    </xf>
    <xf numFmtId="2" fontId="33" fillId="0" borderId="105" xfId="0" applyNumberFormat="1" applyFont="1" applyFill="1" applyBorder="1" applyAlignment="1" applyProtection="1">
      <alignment vertical="center"/>
      <protection/>
    </xf>
    <xf numFmtId="2" fontId="33" fillId="0" borderId="100" xfId="0" applyNumberFormat="1" applyFont="1" applyFill="1" applyBorder="1" applyAlignment="1" applyProtection="1">
      <alignment vertical="center"/>
      <protection/>
    </xf>
    <xf numFmtId="2" fontId="31" fillId="0" borderId="101" xfId="0" applyNumberFormat="1" applyFont="1" applyFill="1" applyBorder="1" applyAlignment="1" applyProtection="1">
      <alignment horizontal="center" vertical="center"/>
      <protection/>
    </xf>
    <xf numFmtId="2" fontId="31" fillId="0" borderId="102" xfId="0" applyNumberFormat="1" applyFont="1" applyFill="1" applyBorder="1" applyAlignment="1">
      <alignment horizontal="center" vertical="center" wrapText="1"/>
    </xf>
    <xf numFmtId="2" fontId="33" fillId="0" borderId="40" xfId="0" applyNumberFormat="1" applyFont="1" applyFill="1" applyBorder="1" applyAlignment="1" applyProtection="1">
      <alignment vertical="center"/>
      <protection/>
    </xf>
    <xf numFmtId="2" fontId="33" fillId="0" borderId="13" xfId="0" applyNumberFormat="1" applyFont="1" applyFill="1" applyBorder="1" applyAlignment="1" applyProtection="1">
      <alignment vertical="center"/>
      <protection/>
    </xf>
    <xf numFmtId="2" fontId="33" fillId="0" borderId="78" xfId="0" applyNumberFormat="1" applyFont="1" applyFill="1" applyBorder="1" applyAlignment="1" applyProtection="1">
      <alignment vertical="center"/>
      <protection/>
    </xf>
    <xf numFmtId="2" fontId="33" fillId="0" borderId="37" xfId="0" applyNumberFormat="1" applyFont="1" applyFill="1" applyBorder="1" applyAlignment="1" applyProtection="1">
      <alignment vertical="center"/>
      <protection/>
    </xf>
    <xf numFmtId="2" fontId="31" fillId="0" borderId="13" xfId="0" applyNumberFormat="1" applyFont="1" applyFill="1" applyBorder="1" applyAlignment="1" applyProtection="1">
      <alignment horizontal="center" vertical="center"/>
      <protection/>
    </xf>
    <xf numFmtId="2" fontId="33" fillId="0" borderId="55" xfId="0" applyNumberFormat="1" applyFont="1" applyFill="1" applyBorder="1" applyAlignment="1" applyProtection="1">
      <alignment vertical="center"/>
      <protection/>
    </xf>
    <xf numFmtId="2" fontId="33" fillId="0" borderId="56" xfId="0" applyNumberFormat="1" applyFont="1" applyFill="1" applyBorder="1" applyAlignment="1" applyProtection="1">
      <alignment vertical="center"/>
      <protection/>
    </xf>
    <xf numFmtId="2" fontId="33" fillId="0" borderId="76" xfId="0" applyNumberFormat="1" applyFont="1" applyFill="1" applyBorder="1" applyAlignment="1" applyProtection="1">
      <alignment vertical="center"/>
      <protection/>
    </xf>
    <xf numFmtId="2" fontId="33" fillId="0" borderId="54" xfId="0" applyNumberFormat="1" applyFont="1" applyFill="1" applyBorder="1" applyAlignment="1" applyProtection="1">
      <alignment vertical="center"/>
      <protection/>
    </xf>
    <xf numFmtId="2" fontId="31" fillId="0" borderId="56" xfId="0" applyNumberFormat="1" applyFont="1" applyFill="1" applyBorder="1" applyAlignment="1" applyProtection="1">
      <alignment horizontal="center" vertical="center"/>
      <protection/>
    </xf>
    <xf numFmtId="2" fontId="31" fillId="0" borderId="57" xfId="0" applyNumberFormat="1" applyFont="1" applyFill="1" applyBorder="1" applyAlignment="1">
      <alignment horizontal="center" vertical="center" wrapText="1"/>
    </xf>
    <xf numFmtId="2" fontId="111" fillId="0" borderId="30" xfId="0" applyNumberFormat="1" applyFont="1" applyFill="1" applyBorder="1" applyAlignment="1">
      <alignment horizontal="center" vertical="center" wrapText="1"/>
    </xf>
    <xf numFmtId="2" fontId="111" fillId="0" borderId="31" xfId="0" applyNumberFormat="1" applyFont="1" applyFill="1" applyBorder="1" applyAlignment="1">
      <alignment horizontal="center" vertical="center" wrapText="1"/>
    </xf>
    <xf numFmtId="2" fontId="111" fillId="0" borderId="32" xfId="0" applyNumberFormat="1" applyFont="1" applyFill="1" applyBorder="1" applyAlignment="1">
      <alignment horizontal="center" vertical="center" wrapText="1"/>
    </xf>
    <xf numFmtId="2" fontId="111" fillId="0" borderId="37" xfId="0" applyNumberFormat="1" applyFont="1" applyFill="1" applyBorder="1" applyAlignment="1">
      <alignment horizontal="center" vertical="center" wrapText="1"/>
    </xf>
    <xf numFmtId="2" fontId="111" fillId="0" borderId="13" xfId="0" applyNumberFormat="1" applyFont="1" applyFill="1" applyBorder="1" applyAlignment="1">
      <alignment horizontal="center" vertical="center" wrapText="1"/>
    </xf>
    <xf numFmtId="2" fontId="111" fillId="0" borderId="38" xfId="0" applyNumberFormat="1" applyFont="1" applyFill="1" applyBorder="1" applyAlignment="1">
      <alignment horizontal="center" vertical="center" wrapText="1"/>
    </xf>
    <xf numFmtId="2" fontId="111" fillId="0" borderId="37" xfId="0" applyNumberFormat="1" applyFont="1" applyFill="1" applyBorder="1" applyAlignment="1">
      <alignment horizontal="center" vertical="center" wrapText="1"/>
    </xf>
    <xf numFmtId="2" fontId="111" fillId="0" borderId="13" xfId="0" applyNumberFormat="1" applyFont="1" applyFill="1" applyBorder="1" applyAlignment="1" applyProtection="1">
      <alignment horizontal="center" vertical="center"/>
      <protection/>
    </xf>
    <xf numFmtId="2" fontId="111" fillId="0" borderId="38" xfId="0" applyNumberFormat="1" applyFont="1" applyFill="1" applyBorder="1" applyAlignment="1" applyProtection="1">
      <alignment horizontal="center" vertical="center"/>
      <protection/>
    </xf>
    <xf numFmtId="2" fontId="111" fillId="0" borderId="45" xfId="0" applyNumberFormat="1" applyFont="1" applyFill="1" applyBorder="1" applyAlignment="1">
      <alignment horizontal="center" vertical="center" wrapText="1"/>
    </xf>
    <xf numFmtId="2" fontId="111" fillId="0" borderId="10" xfId="0" applyNumberFormat="1" applyFont="1" applyFill="1" applyBorder="1" applyAlignment="1" applyProtection="1">
      <alignment horizontal="center" vertical="center"/>
      <protection/>
    </xf>
    <xf numFmtId="2" fontId="111" fillId="0" borderId="46" xfId="0" applyNumberFormat="1" applyFont="1" applyFill="1" applyBorder="1" applyAlignment="1" applyProtection="1">
      <alignment horizontal="center" vertical="center"/>
      <protection/>
    </xf>
    <xf numFmtId="2" fontId="111" fillId="0" borderId="45" xfId="0" applyNumberFormat="1" applyFont="1" applyFill="1" applyBorder="1" applyAlignment="1">
      <alignment horizontal="center" vertical="center" wrapText="1"/>
    </xf>
    <xf numFmtId="2" fontId="111" fillId="0" borderId="10" xfId="0" applyNumberFormat="1" applyFont="1" applyFill="1" applyBorder="1" applyAlignment="1">
      <alignment horizontal="center" vertical="center" wrapText="1"/>
    </xf>
    <xf numFmtId="2" fontId="111" fillId="0" borderId="46" xfId="0" applyNumberFormat="1" applyFont="1" applyFill="1" applyBorder="1" applyAlignment="1">
      <alignment horizontal="center" vertical="center" wrapText="1"/>
    </xf>
    <xf numFmtId="2" fontId="111" fillId="33" borderId="30" xfId="0" applyNumberFormat="1" applyFont="1" applyFill="1" applyBorder="1" applyAlignment="1" applyProtection="1">
      <alignment vertical="center"/>
      <protection/>
    </xf>
    <xf numFmtId="2" fontId="111" fillId="33" borderId="31" xfId="0" applyNumberFormat="1" applyFont="1" applyFill="1" applyBorder="1" applyAlignment="1" applyProtection="1">
      <alignment vertical="center"/>
      <protection/>
    </xf>
    <xf numFmtId="2" fontId="111" fillId="33" borderId="32" xfId="0" applyNumberFormat="1" applyFont="1" applyFill="1" applyBorder="1" applyAlignment="1" applyProtection="1">
      <alignment vertical="center"/>
      <protection/>
    </xf>
    <xf numFmtId="2" fontId="111" fillId="33" borderId="30" xfId="0" applyNumberFormat="1" applyFont="1" applyFill="1" applyBorder="1" applyAlignment="1">
      <alignment horizontal="center" vertical="center" wrapText="1"/>
    </xf>
    <xf numFmtId="2" fontId="111" fillId="33" borderId="31" xfId="0" applyNumberFormat="1" applyFont="1" applyFill="1" applyBorder="1" applyAlignment="1">
      <alignment horizontal="center" vertical="center" wrapText="1"/>
    </xf>
    <xf numFmtId="2" fontId="111" fillId="33" borderId="32" xfId="0" applyNumberFormat="1" applyFont="1" applyFill="1" applyBorder="1" applyAlignment="1">
      <alignment horizontal="center" vertical="center" wrapText="1"/>
    </xf>
    <xf numFmtId="2" fontId="111" fillId="33" borderId="37" xfId="0" applyNumberFormat="1" applyFont="1" applyFill="1" applyBorder="1" applyAlignment="1">
      <alignment horizontal="center" vertical="center" wrapText="1"/>
    </xf>
    <xf numFmtId="2" fontId="111" fillId="33" borderId="13" xfId="0" applyNumberFormat="1" applyFont="1" applyFill="1" applyBorder="1" applyAlignment="1">
      <alignment horizontal="center" vertical="center" wrapText="1"/>
    </xf>
    <xf numFmtId="2" fontId="111" fillId="33" borderId="38" xfId="0" applyNumberFormat="1" applyFont="1" applyFill="1" applyBorder="1" applyAlignment="1">
      <alignment horizontal="center" vertical="center" wrapText="1"/>
    </xf>
    <xf numFmtId="2" fontId="111" fillId="33" borderId="45" xfId="0" applyNumberFormat="1" applyFont="1" applyFill="1" applyBorder="1" applyAlignment="1">
      <alignment horizontal="center" vertical="center" wrapText="1"/>
    </xf>
    <xf numFmtId="2" fontId="111" fillId="33" borderId="10" xfId="0" applyNumberFormat="1" applyFont="1" applyFill="1" applyBorder="1" applyAlignment="1">
      <alignment horizontal="center" vertical="center" wrapText="1"/>
    </xf>
    <xf numFmtId="2" fontId="111" fillId="33" borderId="46" xfId="0" applyNumberFormat="1" applyFont="1" applyFill="1" applyBorder="1" applyAlignment="1">
      <alignment horizontal="center" vertical="center" wrapText="1"/>
    </xf>
    <xf numFmtId="2" fontId="111" fillId="0" borderId="30" xfId="0" applyNumberFormat="1" applyFont="1" applyFill="1" applyBorder="1" applyAlignment="1" applyProtection="1">
      <alignment vertical="center"/>
      <protection/>
    </xf>
    <xf numFmtId="2" fontId="111" fillId="0" borderId="31" xfId="0" applyNumberFormat="1" applyFont="1" applyFill="1" applyBorder="1" applyAlignment="1" applyProtection="1">
      <alignment vertical="center"/>
      <protection/>
    </xf>
    <xf numFmtId="2" fontId="111" fillId="0" borderId="32" xfId="0" applyNumberFormat="1" applyFont="1" applyFill="1" applyBorder="1" applyAlignment="1" applyProtection="1">
      <alignment horizontal="center" vertical="center"/>
      <protection/>
    </xf>
    <xf numFmtId="2" fontId="111" fillId="33" borderId="30" xfId="0" applyNumberFormat="1" applyFont="1" applyFill="1" applyBorder="1" applyAlignment="1" applyProtection="1">
      <alignment vertical="center"/>
      <protection/>
    </xf>
    <xf numFmtId="2" fontId="111" fillId="0" borderId="37" xfId="0" applyNumberFormat="1" applyFont="1" applyFill="1" applyBorder="1" applyAlignment="1" applyProtection="1">
      <alignment vertical="center"/>
      <protection/>
    </xf>
    <xf numFmtId="2" fontId="111" fillId="0" borderId="13" xfId="0" applyNumberFormat="1" applyFont="1" applyFill="1" applyBorder="1" applyAlignment="1" applyProtection="1">
      <alignment vertical="center"/>
      <protection/>
    </xf>
    <xf numFmtId="2" fontId="111" fillId="0" borderId="38" xfId="0" applyNumberFormat="1" applyFont="1" applyFill="1" applyBorder="1" applyAlignment="1" applyProtection="1">
      <alignment horizontal="center" vertical="center"/>
      <protection/>
    </xf>
    <xf numFmtId="2" fontId="111" fillId="33" borderId="37" xfId="0" applyNumberFormat="1" applyFont="1" applyFill="1" applyBorder="1" applyAlignment="1" applyProtection="1">
      <alignment vertical="center"/>
      <protection/>
    </xf>
    <xf numFmtId="2" fontId="111" fillId="0" borderId="45" xfId="0" applyNumberFormat="1" applyFont="1" applyFill="1" applyBorder="1" applyAlignment="1" applyProtection="1">
      <alignment vertical="center"/>
      <protection/>
    </xf>
    <xf numFmtId="2" fontId="111" fillId="0" borderId="10" xfId="0" applyNumberFormat="1" applyFont="1" applyFill="1" applyBorder="1" applyAlignment="1" applyProtection="1">
      <alignment vertical="center"/>
      <protection/>
    </xf>
    <xf numFmtId="2" fontId="111" fillId="0" borderId="46" xfId="0" applyNumberFormat="1" applyFont="1" applyFill="1" applyBorder="1" applyAlignment="1" applyProtection="1">
      <alignment horizontal="center" vertical="center"/>
      <protection/>
    </xf>
    <xf numFmtId="2" fontId="111" fillId="33" borderId="45" xfId="0" applyNumberFormat="1" applyFont="1" applyFill="1" applyBorder="1" applyAlignment="1" applyProtection="1">
      <alignment vertical="center"/>
      <protection/>
    </xf>
    <xf numFmtId="2" fontId="111" fillId="0" borderId="10" xfId="0" applyNumberFormat="1" applyFont="1" applyFill="1" applyBorder="1" applyAlignment="1">
      <alignment horizontal="center" vertical="center" wrapText="1"/>
    </xf>
    <xf numFmtId="2" fontId="111" fillId="0" borderId="46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0" borderId="46" xfId="0" applyNumberFormat="1" applyFont="1" applyFill="1" applyBorder="1" applyAlignment="1">
      <alignment horizontal="center" vertical="center" wrapText="1"/>
    </xf>
    <xf numFmtId="2" fontId="111" fillId="0" borderId="32" xfId="0" applyNumberFormat="1" applyFont="1" applyFill="1" applyBorder="1" applyAlignment="1" applyProtection="1">
      <alignment vertical="center"/>
      <protection/>
    </xf>
    <xf numFmtId="2" fontId="111" fillId="0" borderId="13" xfId="0" applyNumberFormat="1" applyFont="1" applyFill="1" applyBorder="1" applyAlignment="1">
      <alignment horizontal="center" vertical="center" wrapText="1"/>
    </xf>
    <xf numFmtId="2" fontId="33" fillId="0" borderId="46" xfId="0" applyNumberFormat="1" applyFont="1" applyFill="1" applyBorder="1" applyAlignment="1">
      <alignment horizontal="center" vertical="center" wrapText="1"/>
    </xf>
    <xf numFmtId="2" fontId="33" fillId="0" borderId="51" xfId="0" applyNumberFormat="1" applyFont="1" applyFill="1" applyBorder="1" applyAlignment="1" applyProtection="1">
      <alignment vertical="center"/>
      <protection/>
    </xf>
    <xf numFmtId="2" fontId="33" fillId="0" borderId="52" xfId="0" applyNumberFormat="1" applyFont="1" applyFill="1" applyBorder="1" applyAlignment="1" applyProtection="1">
      <alignment vertical="center"/>
      <protection/>
    </xf>
    <xf numFmtId="2" fontId="33" fillId="0" borderId="53" xfId="0" applyNumberFormat="1" applyFont="1" applyFill="1" applyBorder="1" applyAlignment="1" applyProtection="1">
      <alignment vertical="center"/>
      <protection/>
    </xf>
    <xf numFmtId="2" fontId="31" fillId="0" borderId="52" xfId="0" applyNumberFormat="1" applyFont="1" applyFill="1" applyBorder="1" applyAlignment="1" applyProtection="1">
      <alignment horizontal="center" vertical="center"/>
      <protection/>
    </xf>
    <xf numFmtId="2" fontId="31" fillId="0" borderId="53" xfId="0" applyNumberFormat="1" applyFont="1" applyFill="1" applyBorder="1" applyAlignment="1">
      <alignment horizontal="center" vertical="center" wrapText="1"/>
    </xf>
    <xf numFmtId="2" fontId="29" fillId="0" borderId="87" xfId="0" applyNumberFormat="1" applyFont="1" applyFill="1" applyBorder="1" applyAlignment="1" applyProtection="1">
      <alignment horizontal="center" vertical="center"/>
      <protection/>
    </xf>
    <xf numFmtId="2" fontId="29" fillId="0" borderId="67" xfId="0" applyNumberFormat="1" applyFont="1" applyFill="1" applyBorder="1" applyAlignment="1" applyProtection="1">
      <alignment horizontal="center" vertical="center"/>
      <protection/>
    </xf>
    <xf numFmtId="2" fontId="29" fillId="0" borderId="88" xfId="0" applyNumberFormat="1" applyFont="1" applyFill="1" applyBorder="1" applyAlignment="1" applyProtection="1">
      <alignment horizontal="center" vertical="center"/>
      <protection/>
    </xf>
    <xf numFmtId="2" fontId="29" fillId="10" borderId="50" xfId="0" applyNumberFormat="1" applyFont="1" applyFill="1" applyBorder="1" applyAlignment="1" applyProtection="1">
      <alignment horizontal="center" vertical="center"/>
      <protection/>
    </xf>
    <xf numFmtId="2" fontId="33" fillId="34" borderId="30" xfId="0" applyNumberFormat="1" applyFont="1" applyFill="1" applyBorder="1" applyAlignment="1">
      <alignment horizontal="center" vertical="center" wrapText="1"/>
    </xf>
    <xf numFmtId="2" fontId="33" fillId="34" borderId="31" xfId="0" applyNumberFormat="1" applyFont="1" applyFill="1" applyBorder="1" applyAlignment="1" applyProtection="1">
      <alignment horizontal="center" vertical="center"/>
      <protection/>
    </xf>
    <xf numFmtId="2" fontId="33" fillId="34" borderId="32" xfId="0" applyNumberFormat="1" applyFont="1" applyFill="1" applyBorder="1" applyAlignment="1" applyProtection="1">
      <alignment horizontal="center" vertical="center"/>
      <protection/>
    </xf>
    <xf numFmtId="2" fontId="33" fillId="34" borderId="37" xfId="0" applyNumberFormat="1" applyFont="1" applyFill="1" applyBorder="1" applyAlignment="1">
      <alignment horizontal="center" vertical="center" wrapText="1"/>
    </xf>
    <xf numFmtId="2" fontId="33" fillId="34" borderId="13" xfId="0" applyNumberFormat="1" applyFont="1" applyFill="1" applyBorder="1" applyAlignment="1" applyProtection="1">
      <alignment horizontal="center" vertical="center"/>
      <protection/>
    </xf>
    <xf numFmtId="2" fontId="33" fillId="34" borderId="38" xfId="0" applyNumberFormat="1" applyFont="1" applyFill="1" applyBorder="1" applyAlignment="1" applyProtection="1">
      <alignment horizontal="center" vertical="center"/>
      <protection/>
    </xf>
    <xf numFmtId="2" fontId="33" fillId="34" borderId="45" xfId="0" applyNumberFormat="1" applyFont="1" applyFill="1" applyBorder="1" applyAlignment="1" applyProtection="1">
      <alignment vertical="center"/>
      <protection/>
    </xf>
    <xf numFmtId="2" fontId="33" fillId="34" borderId="10" xfId="0" applyNumberFormat="1" applyFont="1" applyFill="1" applyBorder="1" applyAlignment="1" applyProtection="1">
      <alignment vertical="center"/>
      <protection/>
    </xf>
    <xf numFmtId="2" fontId="33" fillId="34" borderId="46" xfId="0" applyNumberFormat="1" applyFont="1" applyFill="1" applyBorder="1" applyAlignment="1" applyProtection="1">
      <alignment vertical="center"/>
      <protection/>
    </xf>
    <xf numFmtId="2" fontId="31" fillId="34" borderId="10" xfId="0" applyNumberFormat="1" applyFont="1" applyFill="1" applyBorder="1" applyAlignment="1" applyProtection="1">
      <alignment horizontal="center" vertical="center"/>
      <protection/>
    </xf>
    <xf numFmtId="2" fontId="111" fillId="34" borderId="30" xfId="0" applyNumberFormat="1" applyFont="1" applyFill="1" applyBorder="1" applyAlignment="1">
      <alignment horizontal="center" vertical="center" wrapText="1"/>
    </xf>
    <xf numFmtId="2" fontId="111" fillId="34" borderId="31" xfId="0" applyNumberFormat="1" applyFont="1" applyFill="1" applyBorder="1" applyAlignment="1">
      <alignment horizontal="center" vertical="center" wrapText="1"/>
    </xf>
    <xf numFmtId="2" fontId="111" fillId="34" borderId="32" xfId="0" applyNumberFormat="1" applyFont="1" applyFill="1" applyBorder="1" applyAlignment="1">
      <alignment horizontal="center" vertical="center" wrapText="1"/>
    </xf>
    <xf numFmtId="2" fontId="111" fillId="34" borderId="30" xfId="0" applyNumberFormat="1" applyFont="1" applyFill="1" applyBorder="1" applyAlignment="1">
      <alignment horizontal="center" vertical="center" wrapText="1"/>
    </xf>
    <xf numFmtId="2" fontId="111" fillId="34" borderId="37" xfId="0" applyNumberFormat="1" applyFont="1" applyFill="1" applyBorder="1" applyAlignment="1">
      <alignment horizontal="center" vertical="center" wrapText="1"/>
    </xf>
    <xf numFmtId="2" fontId="111" fillId="34" borderId="13" xfId="0" applyNumberFormat="1" applyFont="1" applyFill="1" applyBorder="1" applyAlignment="1">
      <alignment horizontal="center" vertical="center" wrapText="1"/>
    </xf>
    <xf numFmtId="2" fontId="111" fillId="34" borderId="38" xfId="0" applyNumberFormat="1" applyFont="1" applyFill="1" applyBorder="1" applyAlignment="1">
      <alignment horizontal="center" vertical="center" wrapText="1"/>
    </xf>
    <xf numFmtId="2" fontId="111" fillId="34" borderId="45" xfId="0" applyNumberFormat="1" applyFont="1" applyFill="1" applyBorder="1" applyAlignment="1">
      <alignment horizontal="center" vertical="center" wrapText="1"/>
    </xf>
    <xf numFmtId="2" fontId="111" fillId="34" borderId="10" xfId="0" applyNumberFormat="1" applyFont="1" applyFill="1" applyBorder="1" applyAlignment="1" applyProtection="1">
      <alignment horizontal="center" vertical="center"/>
      <protection/>
    </xf>
    <xf numFmtId="2" fontId="111" fillId="34" borderId="46" xfId="0" applyNumberFormat="1" applyFont="1" applyFill="1" applyBorder="1" applyAlignment="1" applyProtection="1">
      <alignment horizontal="center" vertical="center"/>
      <protection/>
    </xf>
    <xf numFmtId="2" fontId="111" fillId="34" borderId="45" xfId="0" applyNumberFormat="1" applyFont="1" applyFill="1" applyBorder="1" applyAlignment="1" applyProtection="1">
      <alignment horizontal="center" vertical="center"/>
      <protection/>
    </xf>
    <xf numFmtId="2" fontId="111" fillId="34" borderId="10" xfId="0" applyNumberFormat="1" applyFont="1" applyFill="1" applyBorder="1" applyAlignment="1">
      <alignment horizontal="center" vertical="center" wrapText="1"/>
    </xf>
    <xf numFmtId="2" fontId="111" fillId="34" borderId="46" xfId="0" applyNumberFormat="1" applyFont="1" applyFill="1" applyBorder="1" applyAlignment="1">
      <alignment horizontal="center" vertical="center" wrapText="1"/>
    </xf>
    <xf numFmtId="2" fontId="33" fillId="34" borderId="30" xfId="0" applyNumberFormat="1" applyFont="1" applyFill="1" applyBorder="1" applyAlignment="1" applyProtection="1">
      <alignment vertical="center"/>
      <protection/>
    </xf>
    <xf numFmtId="2" fontId="33" fillId="34" borderId="31" xfId="0" applyNumberFormat="1" applyFont="1" applyFill="1" applyBorder="1" applyAlignment="1" applyProtection="1">
      <alignment vertical="center"/>
      <protection/>
    </xf>
    <xf numFmtId="2" fontId="33" fillId="34" borderId="32" xfId="0" applyNumberFormat="1" applyFont="1" applyFill="1" applyBorder="1" applyAlignment="1" applyProtection="1">
      <alignment vertical="center"/>
      <protection/>
    </xf>
    <xf numFmtId="2" fontId="31" fillId="34" borderId="31" xfId="0" applyNumberFormat="1" applyFont="1" applyFill="1" applyBorder="1" applyAlignment="1" applyProtection="1">
      <alignment horizontal="center" vertical="center"/>
      <protection/>
    </xf>
    <xf numFmtId="2" fontId="33" fillId="34" borderId="37" xfId="0" applyNumberFormat="1" applyFont="1" applyFill="1" applyBorder="1" applyAlignment="1" applyProtection="1">
      <alignment vertical="center"/>
      <protection/>
    </xf>
    <xf numFmtId="2" fontId="33" fillId="34" borderId="13" xfId="0" applyNumberFormat="1" applyFont="1" applyFill="1" applyBorder="1" applyAlignment="1" applyProtection="1">
      <alignment vertical="center"/>
      <protection/>
    </xf>
    <xf numFmtId="2" fontId="33" fillId="34" borderId="38" xfId="0" applyNumberFormat="1" applyFont="1" applyFill="1" applyBorder="1" applyAlignment="1" applyProtection="1">
      <alignment vertical="center"/>
      <protection/>
    </xf>
    <xf numFmtId="2" fontId="31" fillId="34" borderId="13" xfId="0" applyNumberFormat="1" applyFont="1" applyFill="1" applyBorder="1" applyAlignment="1" applyProtection="1">
      <alignment horizontal="center" vertical="center"/>
      <protection/>
    </xf>
    <xf numFmtId="2" fontId="111" fillId="34" borderId="30" xfId="0" applyNumberFormat="1" applyFont="1" applyFill="1" applyBorder="1" applyAlignment="1" applyProtection="1">
      <alignment vertical="center"/>
      <protection/>
    </xf>
    <xf numFmtId="2" fontId="111" fillId="34" borderId="31" xfId="0" applyNumberFormat="1" applyFont="1" applyFill="1" applyBorder="1" applyAlignment="1" applyProtection="1">
      <alignment vertical="center"/>
      <protection/>
    </xf>
    <xf numFmtId="2" fontId="111" fillId="34" borderId="32" xfId="0" applyNumberFormat="1" applyFont="1" applyFill="1" applyBorder="1" applyAlignment="1" applyProtection="1">
      <alignment horizontal="center" vertical="center"/>
      <protection/>
    </xf>
    <xf numFmtId="2" fontId="111" fillId="34" borderId="30" xfId="0" applyNumberFormat="1" applyFont="1" applyFill="1" applyBorder="1" applyAlignment="1" applyProtection="1">
      <alignment vertical="center"/>
      <protection/>
    </xf>
    <xf numFmtId="2" fontId="111" fillId="34" borderId="31" xfId="0" applyNumberFormat="1" applyFont="1" applyFill="1" applyBorder="1" applyAlignment="1">
      <alignment horizontal="center" vertical="center" wrapText="1"/>
    </xf>
    <xf numFmtId="2" fontId="111" fillId="34" borderId="32" xfId="0" applyNumberFormat="1" applyFont="1" applyFill="1" applyBorder="1" applyAlignment="1">
      <alignment horizontal="center" vertical="center" wrapText="1"/>
    </xf>
    <xf numFmtId="2" fontId="111" fillId="34" borderId="37" xfId="0" applyNumberFormat="1" applyFont="1" applyFill="1" applyBorder="1" applyAlignment="1" applyProtection="1">
      <alignment vertical="center"/>
      <protection/>
    </xf>
    <xf numFmtId="2" fontId="111" fillId="34" borderId="13" xfId="0" applyNumberFormat="1" applyFont="1" applyFill="1" applyBorder="1" applyAlignment="1" applyProtection="1">
      <alignment vertical="center"/>
      <protection/>
    </xf>
    <xf numFmtId="2" fontId="111" fillId="34" borderId="38" xfId="0" applyNumberFormat="1" applyFont="1" applyFill="1" applyBorder="1" applyAlignment="1" applyProtection="1">
      <alignment horizontal="center" vertical="center"/>
      <protection/>
    </xf>
    <xf numFmtId="2" fontId="111" fillId="34" borderId="37" xfId="0" applyNumberFormat="1" applyFont="1" applyFill="1" applyBorder="1" applyAlignment="1" applyProtection="1">
      <alignment vertical="center"/>
      <protection/>
    </xf>
    <xf numFmtId="2" fontId="111" fillId="34" borderId="13" xfId="0" applyNumberFormat="1" applyFont="1" applyFill="1" applyBorder="1" applyAlignment="1">
      <alignment horizontal="center" vertical="center" wrapText="1"/>
    </xf>
    <xf numFmtId="2" fontId="111" fillId="34" borderId="38" xfId="0" applyNumberFormat="1" applyFont="1" applyFill="1" applyBorder="1" applyAlignment="1">
      <alignment horizontal="center" vertical="center" wrapText="1"/>
    </xf>
    <xf numFmtId="2" fontId="111" fillId="34" borderId="13" xfId="0" applyNumberFormat="1" applyFont="1" applyFill="1" applyBorder="1" applyAlignment="1" applyProtection="1">
      <alignment horizontal="center" vertical="center"/>
      <protection/>
    </xf>
    <xf numFmtId="2" fontId="111" fillId="34" borderId="45" xfId="0" applyNumberFormat="1" applyFont="1" applyFill="1" applyBorder="1" applyAlignment="1" applyProtection="1">
      <alignment vertical="center"/>
      <protection/>
    </xf>
    <xf numFmtId="2" fontId="111" fillId="34" borderId="10" xfId="0" applyNumberFormat="1" applyFont="1" applyFill="1" applyBorder="1" applyAlignment="1" applyProtection="1">
      <alignment horizontal="center" vertical="center"/>
      <protection/>
    </xf>
    <xf numFmtId="2" fontId="111" fillId="34" borderId="46" xfId="0" applyNumberFormat="1" applyFont="1" applyFill="1" applyBorder="1" applyAlignment="1" applyProtection="1">
      <alignment horizontal="center" vertical="center"/>
      <protection/>
    </xf>
    <xf numFmtId="2" fontId="111" fillId="34" borderId="45" xfId="0" applyNumberFormat="1" applyFont="1" applyFill="1" applyBorder="1" applyAlignment="1" applyProtection="1">
      <alignment vertical="center"/>
      <protection/>
    </xf>
    <xf numFmtId="2" fontId="111" fillId="34" borderId="32" xfId="0" applyNumberFormat="1" applyFont="1" applyFill="1" applyBorder="1" applyAlignment="1" applyProtection="1">
      <alignment vertical="center"/>
      <protection/>
    </xf>
    <xf numFmtId="2" fontId="111" fillId="34" borderId="38" xfId="0" applyNumberFormat="1" applyFont="1" applyFill="1" applyBorder="1" applyAlignment="1" applyProtection="1">
      <alignment vertical="center"/>
      <protection/>
    </xf>
    <xf numFmtId="2" fontId="111" fillId="34" borderId="10" xfId="0" applyNumberFormat="1" applyFont="1" applyFill="1" applyBorder="1" applyAlignment="1" applyProtection="1">
      <alignment vertical="center"/>
      <protection/>
    </xf>
    <xf numFmtId="2" fontId="111" fillId="34" borderId="46" xfId="0" applyNumberFormat="1" applyFont="1" applyFill="1" applyBorder="1" applyAlignment="1" applyProtection="1">
      <alignment vertical="center"/>
      <protection/>
    </xf>
    <xf numFmtId="2" fontId="111" fillId="34" borderId="31" xfId="0" applyNumberFormat="1" applyFont="1" applyFill="1" applyBorder="1" applyAlignment="1" applyProtection="1">
      <alignment horizontal="center" vertical="center"/>
      <protection/>
    </xf>
    <xf numFmtId="2" fontId="111" fillId="34" borderId="32" xfId="0" applyNumberFormat="1" applyFont="1" applyFill="1" applyBorder="1" applyAlignment="1" applyProtection="1">
      <alignment horizontal="center" vertical="center"/>
      <protection/>
    </xf>
    <xf numFmtId="2" fontId="111" fillId="34" borderId="37" xfId="0" applyNumberFormat="1" applyFont="1" applyFill="1" applyBorder="1" applyAlignment="1">
      <alignment horizontal="center" vertical="center" wrapText="1"/>
    </xf>
    <xf numFmtId="2" fontId="111" fillId="34" borderId="13" xfId="0" applyNumberFormat="1" applyFont="1" applyFill="1" applyBorder="1" applyAlignment="1" applyProtection="1">
      <alignment horizontal="center" vertical="center"/>
      <protection/>
    </xf>
    <xf numFmtId="2" fontId="111" fillId="34" borderId="38" xfId="0" applyNumberFormat="1" applyFont="1" applyFill="1" applyBorder="1" applyAlignment="1" applyProtection="1">
      <alignment horizontal="center" vertical="center"/>
      <protection/>
    </xf>
    <xf numFmtId="2" fontId="113" fillId="34" borderId="37" xfId="0" applyNumberFormat="1" applyFont="1" applyFill="1" applyBorder="1" applyAlignment="1" applyProtection="1">
      <alignment vertical="center"/>
      <protection/>
    </xf>
    <xf numFmtId="2" fontId="113" fillId="34" borderId="13" xfId="0" applyNumberFormat="1" applyFont="1" applyFill="1" applyBorder="1" applyAlignment="1" applyProtection="1">
      <alignment vertical="center"/>
      <protection/>
    </xf>
    <xf numFmtId="2" fontId="113" fillId="34" borderId="38" xfId="0" applyNumberFormat="1" applyFont="1" applyFill="1" applyBorder="1" applyAlignment="1" applyProtection="1">
      <alignment vertical="center"/>
      <protection/>
    </xf>
    <xf numFmtId="2" fontId="111" fillId="34" borderId="37" xfId="0" applyNumberFormat="1" applyFont="1" applyFill="1" applyBorder="1" applyAlignment="1" applyProtection="1">
      <alignment horizontal="center" vertical="center"/>
      <protection/>
    </xf>
    <xf numFmtId="2" fontId="113" fillId="34" borderId="45" xfId="0" applyNumberFormat="1" applyFont="1" applyFill="1" applyBorder="1" applyAlignment="1" applyProtection="1">
      <alignment vertical="center"/>
      <protection/>
    </xf>
    <xf numFmtId="2" fontId="113" fillId="34" borderId="10" xfId="0" applyNumberFormat="1" applyFont="1" applyFill="1" applyBorder="1" applyAlignment="1" applyProtection="1">
      <alignment vertical="center"/>
      <protection/>
    </xf>
    <xf numFmtId="2" fontId="113" fillId="34" borderId="46" xfId="0" applyNumberFormat="1" applyFont="1" applyFill="1" applyBorder="1" applyAlignment="1" applyProtection="1">
      <alignment vertical="center"/>
      <protection/>
    </xf>
    <xf numFmtId="2" fontId="33" fillId="34" borderId="10" xfId="0" applyNumberFormat="1" applyFont="1" applyFill="1" applyBorder="1" applyAlignment="1">
      <alignment horizontal="center" vertical="center" wrapText="1"/>
    </xf>
    <xf numFmtId="2" fontId="33" fillId="34" borderId="46" xfId="0" applyNumberFormat="1" applyFont="1" applyFill="1" applyBorder="1" applyAlignment="1">
      <alignment horizontal="center" vertical="center" wrapText="1"/>
    </xf>
    <xf numFmtId="2" fontId="114" fillId="34" borderId="42" xfId="0" applyNumberFormat="1" applyFont="1" applyFill="1" applyBorder="1" applyAlignment="1" applyProtection="1">
      <alignment vertical="center"/>
      <protection/>
    </xf>
    <xf numFmtId="2" fontId="114" fillId="34" borderId="11" xfId="0" applyNumberFormat="1" applyFont="1" applyFill="1" applyBorder="1" applyAlignment="1" applyProtection="1">
      <alignment vertical="center"/>
      <protection/>
    </xf>
    <xf numFmtId="2" fontId="114" fillId="34" borderId="12" xfId="0" applyNumberFormat="1" applyFont="1" applyFill="1" applyBorder="1" applyAlignment="1" applyProtection="1">
      <alignment vertical="center"/>
      <protection/>
    </xf>
    <xf numFmtId="2" fontId="116" fillId="34" borderId="37" xfId="0" applyNumberFormat="1" applyFont="1" applyFill="1" applyBorder="1" applyAlignment="1" applyProtection="1">
      <alignment vertical="center"/>
      <protection/>
    </xf>
    <xf numFmtId="2" fontId="116" fillId="34" borderId="13" xfId="0" applyNumberFormat="1" applyFont="1" applyFill="1" applyBorder="1" applyAlignment="1" applyProtection="1">
      <alignment vertical="center"/>
      <protection/>
    </xf>
    <xf numFmtId="2" fontId="116" fillId="34" borderId="38" xfId="0" applyNumberFormat="1" applyFont="1" applyFill="1" applyBorder="1" applyAlignment="1" applyProtection="1">
      <alignment vertical="center"/>
      <protection/>
    </xf>
    <xf numFmtId="2" fontId="115" fillId="34" borderId="38" xfId="0" applyNumberFormat="1" applyFont="1" applyFill="1" applyBorder="1" applyAlignment="1" applyProtection="1">
      <alignment vertical="center"/>
      <protection/>
    </xf>
    <xf numFmtId="2" fontId="103" fillId="34" borderId="64" xfId="0" applyNumberFormat="1" applyFont="1" applyFill="1" applyBorder="1" applyAlignment="1">
      <alignment horizontal="center" vertical="center" wrapText="1"/>
    </xf>
    <xf numFmtId="2" fontId="103" fillId="34" borderId="49" xfId="0" applyNumberFormat="1" applyFont="1" applyFill="1" applyBorder="1" applyAlignment="1">
      <alignment horizontal="center" vertical="center" wrapText="1"/>
    </xf>
    <xf numFmtId="2" fontId="103" fillId="34" borderId="44" xfId="0" applyNumberFormat="1" applyFont="1" applyFill="1" applyBorder="1" applyAlignment="1">
      <alignment horizontal="center" vertical="center" wrapText="1"/>
    </xf>
    <xf numFmtId="2" fontId="110" fillId="34" borderId="49" xfId="0" applyNumberFormat="1" applyFont="1" applyFill="1" applyBorder="1" applyAlignment="1">
      <alignment horizontal="center" vertical="center" wrapText="1"/>
    </xf>
    <xf numFmtId="2" fontId="112" fillId="34" borderId="44" xfId="0" applyNumberFormat="1" applyFont="1" applyFill="1" applyBorder="1" applyAlignment="1">
      <alignment horizontal="center" vertical="center" wrapText="1"/>
    </xf>
    <xf numFmtId="2" fontId="31" fillId="34" borderId="13" xfId="0" applyNumberFormat="1" applyFont="1" applyFill="1" applyBorder="1" applyAlignment="1" applyProtection="1">
      <alignment vertical="center"/>
      <protection/>
    </xf>
    <xf numFmtId="2" fontId="31" fillId="34" borderId="38" xfId="0" applyNumberFormat="1" applyFont="1" applyFill="1" applyBorder="1" applyAlignment="1" applyProtection="1">
      <alignment vertical="center"/>
      <protection/>
    </xf>
    <xf numFmtId="2" fontId="33" fillId="34" borderId="46" xfId="0" applyNumberFormat="1" applyFont="1" applyFill="1" applyBorder="1" applyAlignment="1" applyProtection="1">
      <alignment horizontal="center" vertical="center"/>
      <protection/>
    </xf>
    <xf numFmtId="2" fontId="33" fillId="34" borderId="45" xfId="0" applyNumberFormat="1" applyFont="1" applyFill="1" applyBorder="1" applyAlignment="1" applyProtection="1">
      <alignment horizontal="center" vertical="center"/>
      <protection/>
    </xf>
    <xf numFmtId="2" fontId="31" fillId="34" borderId="10" xfId="0" applyNumberFormat="1" applyFont="1" applyFill="1" applyBorder="1" applyAlignment="1" applyProtection="1">
      <alignment vertical="center"/>
      <protection/>
    </xf>
    <xf numFmtId="2" fontId="31" fillId="34" borderId="46" xfId="0" applyNumberFormat="1" applyFont="1" applyFill="1" applyBorder="1" applyAlignment="1" applyProtection="1">
      <alignment vertical="center"/>
      <protection/>
    </xf>
    <xf numFmtId="2" fontId="29" fillId="34" borderId="67" xfId="0" applyNumberFormat="1" applyFont="1" applyFill="1" applyBorder="1" applyAlignment="1" applyProtection="1">
      <alignment horizontal="center" vertical="center"/>
      <protection/>
    </xf>
    <xf numFmtId="2" fontId="29" fillId="34" borderId="88" xfId="0" applyNumberFormat="1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>
      <alignment horizontal="center" vertical="center" wrapText="1"/>
    </xf>
    <xf numFmtId="203" fontId="30" fillId="0" borderId="0" xfId="0" applyNumberFormat="1" applyFont="1" applyFill="1" applyBorder="1" applyAlignment="1" applyProtection="1">
      <alignment vertical="center"/>
      <protection/>
    </xf>
    <xf numFmtId="203" fontId="31" fillId="34" borderId="0" xfId="0" applyNumberFormat="1" applyFont="1" applyFill="1" applyBorder="1" applyAlignment="1" applyProtection="1">
      <alignment vertical="center"/>
      <protection/>
    </xf>
    <xf numFmtId="196" fontId="114" fillId="36" borderId="0" xfId="0" applyNumberFormat="1" applyFont="1" applyFill="1" applyBorder="1" applyAlignment="1" applyProtection="1">
      <alignment vertical="center"/>
      <protection/>
    </xf>
    <xf numFmtId="1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210" fontId="31" fillId="34" borderId="14" xfId="0" applyNumberFormat="1" applyFont="1" applyFill="1" applyBorder="1" applyAlignment="1" applyProtection="1">
      <alignment horizontal="center" vertical="center"/>
      <protection/>
    </xf>
    <xf numFmtId="210" fontId="31" fillId="34" borderId="15" xfId="0" applyNumberFormat="1" applyFont="1" applyFill="1" applyBorder="1" applyAlignment="1" applyProtection="1">
      <alignment horizontal="center" vertical="center"/>
      <protection/>
    </xf>
    <xf numFmtId="210" fontId="31" fillId="34" borderId="16" xfId="0" applyNumberFormat="1" applyFont="1" applyFill="1" applyBorder="1" applyAlignment="1" applyProtection="1">
      <alignment horizontal="center" vertical="center"/>
      <protection/>
    </xf>
    <xf numFmtId="49" fontId="31" fillId="34" borderId="20" xfId="0" applyNumberFormat="1" applyFont="1" applyFill="1" applyBorder="1" applyAlignment="1" applyProtection="1">
      <alignment horizontal="center" vertical="center"/>
      <protection/>
    </xf>
    <xf numFmtId="0" fontId="31" fillId="34" borderId="21" xfId="0" applyNumberFormat="1" applyFont="1" applyFill="1" applyBorder="1" applyAlignment="1" applyProtection="1">
      <alignment horizontal="center" vertical="center"/>
      <protection/>
    </xf>
    <xf numFmtId="0" fontId="31" fillId="34" borderId="22" xfId="0" applyNumberFormat="1" applyFont="1" applyFill="1" applyBorder="1" applyAlignment="1" applyProtection="1">
      <alignment horizontal="center" vertical="center"/>
      <protection/>
    </xf>
    <xf numFmtId="209" fontId="31" fillId="34" borderId="21" xfId="0" applyNumberFormat="1" applyFont="1" applyFill="1" applyBorder="1" applyAlignment="1" applyProtection="1">
      <alignment horizontal="center" vertical="center"/>
      <protection/>
    </xf>
    <xf numFmtId="209" fontId="31" fillId="34" borderId="22" xfId="0" applyNumberFormat="1" applyFont="1" applyFill="1" applyBorder="1" applyAlignment="1" applyProtection="1">
      <alignment horizontal="center" vertical="center"/>
      <protection/>
    </xf>
    <xf numFmtId="209" fontId="31" fillId="34" borderId="23" xfId="0" applyNumberFormat="1" applyFont="1" applyFill="1" applyBorder="1" applyAlignment="1" applyProtection="1">
      <alignment horizontal="center" vertical="center"/>
      <protection/>
    </xf>
    <xf numFmtId="209" fontId="31" fillId="34" borderId="24" xfId="0" applyNumberFormat="1" applyFont="1" applyFill="1" applyBorder="1" applyAlignment="1" applyProtection="1">
      <alignment horizontal="center" vertical="center"/>
      <protection/>
    </xf>
    <xf numFmtId="49" fontId="31" fillId="34" borderId="28" xfId="0" applyNumberFormat="1" applyFont="1" applyFill="1" applyBorder="1" applyAlignment="1" applyProtection="1">
      <alignment horizontal="center" vertical="center"/>
      <protection/>
    </xf>
    <xf numFmtId="202" fontId="29" fillId="34" borderId="34" xfId="0" applyNumberFormat="1" applyFont="1" applyFill="1" applyBorder="1" applyAlignment="1" applyProtection="1">
      <alignment horizontal="center" vertical="center"/>
      <protection/>
    </xf>
    <xf numFmtId="202" fontId="29" fillId="34" borderId="31" xfId="0" applyNumberFormat="1" applyFont="1" applyFill="1" applyBorder="1" applyAlignment="1" applyProtection="1">
      <alignment horizontal="center" vertical="center"/>
      <protection/>
    </xf>
    <xf numFmtId="202" fontId="29" fillId="34" borderId="32" xfId="0" applyNumberFormat="1" applyFont="1" applyFill="1" applyBorder="1" applyAlignment="1" applyProtection="1">
      <alignment horizontal="center" vertical="center"/>
      <protection/>
    </xf>
    <xf numFmtId="196" fontId="30" fillId="34" borderId="30" xfId="0" applyNumberFormat="1" applyFont="1" applyFill="1" applyBorder="1" applyAlignment="1" applyProtection="1">
      <alignment vertical="center"/>
      <protection/>
    </xf>
    <xf numFmtId="196" fontId="30" fillId="34" borderId="31" xfId="0" applyNumberFormat="1" applyFont="1" applyFill="1" applyBorder="1" applyAlignment="1" applyProtection="1">
      <alignment vertical="center"/>
      <protection/>
    </xf>
    <xf numFmtId="196" fontId="30" fillId="34" borderId="32" xfId="0" applyNumberFormat="1" applyFont="1" applyFill="1" applyBorder="1" applyAlignment="1" applyProtection="1">
      <alignment vertical="center"/>
      <protection/>
    </xf>
    <xf numFmtId="0" fontId="31" fillId="34" borderId="37" xfId="0" applyFont="1" applyFill="1" applyBorder="1" applyAlignment="1">
      <alignment horizontal="center" vertical="center" wrapText="1"/>
    </xf>
    <xf numFmtId="202" fontId="29" fillId="34" borderId="40" xfId="0" applyNumberFormat="1" applyFont="1" applyFill="1" applyBorder="1" applyAlignment="1" applyProtection="1">
      <alignment horizontal="center" vertical="center"/>
      <protection/>
    </xf>
    <xf numFmtId="202" fontId="29" fillId="34" borderId="13" xfId="0" applyNumberFormat="1" applyFont="1" applyFill="1" applyBorder="1" applyAlignment="1" applyProtection="1">
      <alignment horizontal="center" vertical="center"/>
      <protection/>
    </xf>
    <xf numFmtId="202" fontId="29" fillId="34" borderId="38" xfId="0" applyNumberFormat="1" applyFont="1" applyFill="1" applyBorder="1" applyAlignment="1" applyProtection="1">
      <alignment horizontal="center" vertical="center"/>
      <protection/>
    </xf>
    <xf numFmtId="196" fontId="30" fillId="34" borderId="37" xfId="0" applyNumberFormat="1" applyFont="1" applyFill="1" applyBorder="1" applyAlignment="1" applyProtection="1">
      <alignment vertical="center"/>
      <protection/>
    </xf>
    <xf numFmtId="196" fontId="30" fillId="34" borderId="13" xfId="0" applyNumberFormat="1" applyFont="1" applyFill="1" applyBorder="1" applyAlignment="1" applyProtection="1">
      <alignment vertical="center"/>
      <protection/>
    </xf>
    <xf numFmtId="196" fontId="30" fillId="34" borderId="38" xfId="0" applyNumberFormat="1" applyFont="1" applyFill="1" applyBorder="1" applyAlignment="1" applyProtection="1">
      <alignment vertical="center"/>
      <protection/>
    </xf>
    <xf numFmtId="49" fontId="31" fillId="34" borderId="41" xfId="0" applyNumberFormat="1" applyFont="1" applyFill="1" applyBorder="1" applyAlignment="1" applyProtection="1">
      <alignment horizontal="center" vertical="center"/>
      <protection/>
    </xf>
    <xf numFmtId="49" fontId="29" fillId="34" borderId="36" xfId="0" applyNumberFormat="1" applyFont="1" applyFill="1" applyBorder="1" applyAlignment="1">
      <alignment horizontal="left" vertical="center" wrapText="1"/>
    </xf>
    <xf numFmtId="0" fontId="29" fillId="34" borderId="37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center" vertical="center" wrapText="1"/>
    </xf>
    <xf numFmtId="196" fontId="31" fillId="34" borderId="44" xfId="0" applyNumberFormat="1" applyFont="1" applyFill="1" applyBorder="1" applyAlignment="1" applyProtection="1">
      <alignment horizontal="center" vertical="center"/>
      <protection/>
    </xf>
    <xf numFmtId="202" fontId="29" fillId="34" borderId="48" xfId="0" applyNumberFormat="1" applyFont="1" applyFill="1" applyBorder="1" applyAlignment="1" applyProtection="1">
      <alignment horizontal="center" vertical="center"/>
      <protection/>
    </xf>
    <xf numFmtId="202" fontId="29" fillId="34" borderId="10" xfId="0" applyNumberFormat="1" applyFont="1" applyFill="1" applyBorder="1" applyAlignment="1" applyProtection="1">
      <alignment horizontal="center" vertical="center"/>
      <protection/>
    </xf>
    <xf numFmtId="202" fontId="29" fillId="34" borderId="46" xfId="0" applyNumberFormat="1" applyFont="1" applyFill="1" applyBorder="1" applyAlignment="1" applyProtection="1">
      <alignment horizontal="center" vertical="center"/>
      <protection/>
    </xf>
    <xf numFmtId="196" fontId="30" fillId="34" borderId="45" xfId="0" applyNumberFormat="1" applyFont="1" applyFill="1" applyBorder="1" applyAlignment="1" applyProtection="1">
      <alignment vertical="center"/>
      <protection/>
    </xf>
    <xf numFmtId="196" fontId="31" fillId="34" borderId="10" xfId="0" applyNumberFormat="1" applyFont="1" applyFill="1" applyBorder="1" applyAlignment="1" applyProtection="1">
      <alignment horizontal="center" vertical="center"/>
      <protection/>
    </xf>
    <xf numFmtId="196" fontId="31" fillId="34" borderId="46" xfId="0" applyNumberFormat="1" applyFont="1" applyFill="1" applyBorder="1" applyAlignment="1" applyProtection="1">
      <alignment horizontal="center" vertical="center"/>
      <protection/>
    </xf>
    <xf numFmtId="49" fontId="31" fillId="34" borderId="50" xfId="0" applyNumberFormat="1" applyFont="1" applyFill="1" applyBorder="1" applyAlignment="1" applyProtection="1">
      <alignment horizontal="center" vertical="center"/>
      <protection/>
    </xf>
    <xf numFmtId="198" fontId="29" fillId="34" borderId="50" xfId="0" applyNumberFormat="1" applyFont="1" applyFill="1" applyBorder="1" applyAlignment="1">
      <alignment horizontal="center" vertical="center" wrapText="1"/>
    </xf>
    <xf numFmtId="0" fontId="31" fillId="34" borderId="54" xfId="0" applyFont="1" applyFill="1" applyBorder="1" applyAlignment="1">
      <alignment horizontal="center" vertical="center" wrapText="1"/>
    </xf>
    <xf numFmtId="0" fontId="29" fillId="34" borderId="55" xfId="0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196" fontId="30" fillId="34" borderId="53" xfId="0" applyNumberFormat="1" applyFont="1" applyFill="1" applyBorder="1" applyAlignment="1" applyProtection="1">
      <alignment vertical="center"/>
      <protection/>
    </xf>
    <xf numFmtId="196" fontId="30" fillId="34" borderId="51" xfId="0" applyNumberFormat="1" applyFont="1" applyFill="1" applyBorder="1" applyAlignment="1" applyProtection="1">
      <alignment vertical="center"/>
      <protection/>
    </xf>
    <xf numFmtId="196" fontId="30" fillId="34" borderId="52" xfId="0" applyNumberFormat="1" applyFont="1" applyFill="1" applyBorder="1" applyAlignment="1" applyProtection="1">
      <alignment vertical="center"/>
      <protection/>
    </xf>
    <xf numFmtId="198" fontId="29" fillId="34" borderId="28" xfId="0" applyNumberFormat="1" applyFont="1" applyFill="1" applyBorder="1" applyAlignment="1" applyProtection="1">
      <alignment horizontal="center" vertical="center"/>
      <protection/>
    </xf>
    <xf numFmtId="0" fontId="31" fillId="34" borderId="30" xfId="0" applyFont="1" applyFill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 wrapText="1"/>
    </xf>
    <xf numFmtId="49" fontId="31" fillId="34" borderId="58" xfId="0" applyNumberFormat="1" applyFont="1" applyFill="1" applyBorder="1" applyAlignment="1" applyProtection="1">
      <alignment horizontal="center" vertical="center"/>
      <protection/>
    </xf>
    <xf numFmtId="198" fontId="31" fillId="34" borderId="35" xfId="0" applyNumberFormat="1" applyFont="1" applyFill="1" applyBorder="1" applyAlignment="1">
      <alignment horizontal="center" vertical="center" wrapText="1"/>
    </xf>
    <xf numFmtId="0" fontId="29" fillId="34" borderId="40" xfId="0" applyFont="1" applyFill="1" applyBorder="1" applyAlignment="1">
      <alignment horizontal="center" vertical="center" wrapText="1"/>
    </xf>
    <xf numFmtId="49" fontId="31" fillId="34" borderId="59" xfId="0" applyNumberFormat="1" applyFont="1" applyFill="1" applyBorder="1" applyAlignment="1" applyProtection="1">
      <alignment horizontal="center" vertical="center"/>
      <protection/>
    </xf>
    <xf numFmtId="49" fontId="29" fillId="34" borderId="60" xfId="0" applyNumberFormat="1" applyFont="1" applyFill="1" applyBorder="1" applyAlignment="1">
      <alignment horizontal="left" vertical="center" wrapText="1"/>
    </xf>
    <xf numFmtId="198" fontId="29" fillId="34" borderId="59" xfId="0" applyNumberFormat="1" applyFont="1" applyFill="1" applyBorder="1" applyAlignment="1" applyProtection="1">
      <alignment horizontal="center" vertical="center"/>
      <protection/>
    </xf>
    <xf numFmtId="0" fontId="29" fillId="34" borderId="45" xfId="0" applyFont="1" applyFill="1" applyBorder="1" applyAlignment="1">
      <alignment horizontal="center" vertical="center" wrapText="1"/>
    </xf>
    <xf numFmtId="0" fontId="29" fillId="34" borderId="48" xfId="0" applyFont="1" applyFill="1" applyBorder="1" applyAlignment="1">
      <alignment horizontal="center" vertical="center" wrapText="1"/>
    </xf>
    <xf numFmtId="196" fontId="29" fillId="34" borderId="10" xfId="0" applyNumberFormat="1" applyFont="1" applyFill="1" applyBorder="1" applyAlignment="1" applyProtection="1">
      <alignment horizontal="center" vertical="center"/>
      <protection/>
    </xf>
    <xf numFmtId="196" fontId="29" fillId="34" borderId="46" xfId="0" applyNumberFormat="1" applyFont="1" applyFill="1" applyBorder="1" applyAlignment="1" applyProtection="1">
      <alignment horizontal="center" vertical="center"/>
      <protection/>
    </xf>
    <xf numFmtId="196" fontId="30" fillId="34" borderId="46" xfId="0" applyNumberFormat="1" applyFont="1" applyFill="1" applyBorder="1" applyAlignment="1" applyProtection="1">
      <alignment vertical="center"/>
      <protection/>
    </xf>
    <xf numFmtId="196" fontId="30" fillId="34" borderId="10" xfId="0" applyNumberFormat="1" applyFont="1" applyFill="1" applyBorder="1" applyAlignment="1" applyProtection="1">
      <alignment vertical="center"/>
      <protection/>
    </xf>
    <xf numFmtId="0" fontId="31" fillId="34" borderId="61" xfId="0" applyFont="1" applyFill="1" applyBorder="1" applyAlignment="1">
      <alignment horizontal="center" vertical="center" wrapText="1"/>
    </xf>
    <xf numFmtId="0" fontId="29" fillId="34" borderId="63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196" fontId="30" fillId="34" borderId="62" xfId="0" applyNumberFormat="1" applyFont="1" applyFill="1" applyBorder="1" applyAlignment="1" applyProtection="1">
      <alignment vertical="center"/>
      <protection/>
    </xf>
    <xf numFmtId="198" fontId="31" fillId="34" borderId="41" xfId="0" applyNumberFormat="1" applyFont="1" applyFill="1" applyBorder="1" applyAlignment="1" applyProtection="1">
      <alignment horizontal="center" vertical="center"/>
      <protection/>
    </xf>
    <xf numFmtId="0" fontId="29" fillId="34" borderId="65" xfId="0" applyFont="1" applyFill="1" applyBorder="1" applyAlignment="1">
      <alignment horizontal="center" vertical="center" wrapText="1"/>
    </xf>
    <xf numFmtId="202" fontId="29" fillId="34" borderId="49" xfId="0" applyNumberFormat="1" applyFont="1" applyFill="1" applyBorder="1" applyAlignment="1" applyProtection="1">
      <alignment horizontal="center" vertical="center"/>
      <protection/>
    </xf>
    <xf numFmtId="202" fontId="29" fillId="34" borderId="44" xfId="0" applyNumberFormat="1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>
      <alignment horizontal="center" vertical="center" wrapText="1"/>
    </xf>
    <xf numFmtId="0" fontId="31" fillId="34" borderId="64" xfId="0" applyFont="1" applyFill="1" applyBorder="1" applyAlignment="1">
      <alignment horizontal="center" vertical="center" wrapText="1"/>
    </xf>
    <xf numFmtId="0" fontId="31" fillId="34" borderId="66" xfId="0" applyFont="1" applyFill="1" applyBorder="1" applyAlignment="1">
      <alignment horizontal="center" vertical="center" wrapText="1"/>
    </xf>
    <xf numFmtId="49" fontId="31" fillId="34" borderId="67" xfId="0" applyNumberFormat="1" applyFont="1" applyFill="1" applyBorder="1" applyAlignment="1">
      <alignment horizontal="center" vertical="center" wrapText="1"/>
    </xf>
    <xf numFmtId="209" fontId="31" fillId="34" borderId="68" xfId="0" applyNumberFormat="1" applyFont="1" applyFill="1" applyBorder="1" applyAlignment="1" applyProtection="1">
      <alignment horizontal="center" vertical="center" wrapText="1"/>
      <protection/>
    </xf>
    <xf numFmtId="0" fontId="30" fillId="34" borderId="51" xfId="0" applyNumberFormat="1" applyFont="1" applyFill="1" applyBorder="1" applyAlignment="1" applyProtection="1">
      <alignment vertical="center"/>
      <protection/>
    </xf>
    <xf numFmtId="0" fontId="31" fillId="34" borderId="69" xfId="0" applyFont="1" applyFill="1" applyBorder="1" applyAlignment="1">
      <alignment horizontal="center" vertical="center" wrapText="1"/>
    </xf>
    <xf numFmtId="49" fontId="31" fillId="34" borderId="69" xfId="0" applyNumberFormat="1" applyFont="1" applyFill="1" applyBorder="1" applyAlignment="1">
      <alignment horizontal="center" vertical="center" wrapText="1"/>
    </xf>
    <xf numFmtId="209" fontId="31" fillId="34" borderId="70" xfId="0" applyNumberFormat="1" applyFont="1" applyFill="1" applyBorder="1" applyAlignment="1" applyProtection="1">
      <alignment horizontal="center" vertical="center" wrapText="1"/>
      <protection/>
    </xf>
    <xf numFmtId="49" fontId="31" fillId="34" borderId="28" xfId="0" applyNumberFormat="1" applyFont="1" applyFill="1" applyBorder="1" applyAlignment="1">
      <alignment horizontal="center" vertical="center"/>
    </xf>
    <xf numFmtId="210" fontId="32" fillId="34" borderId="31" xfId="0" applyNumberFormat="1" applyFont="1" applyFill="1" applyBorder="1" applyAlignment="1" applyProtection="1">
      <alignment horizontal="center" vertical="center"/>
      <protection/>
    </xf>
    <xf numFmtId="210" fontId="32" fillId="34" borderId="32" xfId="0" applyNumberFormat="1" applyFont="1" applyFill="1" applyBorder="1" applyAlignment="1" applyProtection="1">
      <alignment horizontal="center" vertical="center"/>
      <protection/>
    </xf>
    <xf numFmtId="210" fontId="32" fillId="34" borderId="30" xfId="0" applyNumberFormat="1" applyFont="1" applyFill="1" applyBorder="1" applyAlignment="1" applyProtection="1">
      <alignment horizontal="center" vertical="center"/>
      <protection/>
    </xf>
    <xf numFmtId="210" fontId="32" fillId="34" borderId="35" xfId="0" applyNumberFormat="1" applyFont="1" applyFill="1" applyBorder="1" applyAlignment="1" applyProtection="1">
      <alignment horizontal="center" vertical="center"/>
      <protection/>
    </xf>
    <xf numFmtId="210" fontId="32" fillId="34" borderId="13" xfId="0" applyNumberFormat="1" applyFont="1" applyFill="1" applyBorder="1" applyAlignment="1" applyProtection="1">
      <alignment horizontal="center" vertical="center"/>
      <protection/>
    </xf>
    <xf numFmtId="210" fontId="32" fillId="34" borderId="38" xfId="0" applyNumberFormat="1" applyFont="1" applyFill="1" applyBorder="1" applyAlignment="1" applyProtection="1">
      <alignment horizontal="center" vertical="center"/>
      <protection/>
    </xf>
    <xf numFmtId="210" fontId="32" fillId="34" borderId="37" xfId="0" applyNumberFormat="1" applyFont="1" applyFill="1" applyBorder="1" applyAlignment="1" applyProtection="1">
      <alignment horizontal="center" vertical="center"/>
      <protection/>
    </xf>
    <xf numFmtId="49" fontId="31" fillId="34" borderId="86" xfId="0" applyNumberFormat="1" applyFont="1" applyFill="1" applyBorder="1" applyAlignment="1">
      <alignment horizontal="center" vertical="center"/>
    </xf>
    <xf numFmtId="210" fontId="32" fillId="34" borderId="10" xfId="0" applyNumberFormat="1" applyFont="1" applyFill="1" applyBorder="1" applyAlignment="1" applyProtection="1">
      <alignment horizontal="center" vertical="center"/>
      <protection/>
    </xf>
    <xf numFmtId="210" fontId="32" fillId="34" borderId="46" xfId="0" applyNumberFormat="1" applyFont="1" applyFill="1" applyBorder="1" applyAlignment="1" applyProtection="1">
      <alignment horizontal="center" vertical="center"/>
      <protection/>
    </xf>
    <xf numFmtId="210" fontId="32" fillId="34" borderId="45" xfId="0" applyNumberFormat="1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>
      <alignment horizontal="left" vertical="center" wrapText="1"/>
    </xf>
    <xf numFmtId="0" fontId="31" fillId="34" borderId="73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97" fontId="29" fillId="34" borderId="74" xfId="0" applyNumberFormat="1" applyFont="1" applyFill="1" applyBorder="1" applyAlignment="1" applyProtection="1">
      <alignment horizontal="center" vertical="center"/>
      <protection/>
    </xf>
    <xf numFmtId="1" fontId="29" fillId="34" borderId="73" xfId="0" applyNumberFormat="1" applyFont="1" applyFill="1" applyBorder="1" applyAlignment="1" applyProtection="1">
      <alignment horizontal="center" vertical="center"/>
      <protection/>
    </xf>
    <xf numFmtId="1" fontId="29" fillId="34" borderId="11" xfId="0" applyNumberFormat="1" applyFont="1" applyFill="1" applyBorder="1" applyAlignment="1" applyProtection="1">
      <alignment horizontal="center" vertical="center"/>
      <protection/>
    </xf>
    <xf numFmtId="1" fontId="29" fillId="34" borderId="12" xfId="0" applyNumberFormat="1" applyFont="1" applyFill="1" applyBorder="1" applyAlignment="1" applyProtection="1">
      <alignment horizontal="center" vertical="center"/>
      <protection/>
    </xf>
    <xf numFmtId="0" fontId="29" fillId="34" borderId="73" xfId="0" applyNumberFormat="1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/>
    </xf>
    <xf numFmtId="0" fontId="31" fillId="34" borderId="73" xfId="0" applyFont="1" applyFill="1" applyBorder="1" applyAlignment="1">
      <alignment/>
    </xf>
    <xf numFmtId="0" fontId="31" fillId="34" borderId="11" xfId="0" applyFont="1" applyFill="1" applyBorder="1" applyAlignment="1">
      <alignment/>
    </xf>
    <xf numFmtId="0" fontId="31" fillId="34" borderId="12" xfId="0" applyFont="1" applyFill="1" applyBorder="1" applyAlignment="1">
      <alignment/>
    </xf>
    <xf numFmtId="1" fontId="31" fillId="34" borderId="40" xfId="0" applyNumberFormat="1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/>
    </xf>
    <xf numFmtId="0" fontId="31" fillId="34" borderId="38" xfId="0" applyFont="1" applyFill="1" applyBorder="1" applyAlignment="1">
      <alignment/>
    </xf>
    <xf numFmtId="1" fontId="29" fillId="34" borderId="48" xfId="0" applyNumberFormat="1" applyFont="1" applyFill="1" applyBorder="1" applyAlignment="1">
      <alignment horizontal="center" vertical="center" wrapText="1"/>
    </xf>
    <xf numFmtId="0" fontId="31" fillId="34" borderId="31" xfId="0" applyNumberFormat="1" applyFont="1" applyFill="1" applyBorder="1" applyAlignment="1">
      <alignment horizontal="center" vertical="center" wrapText="1"/>
    </xf>
    <xf numFmtId="0" fontId="31" fillId="34" borderId="32" xfId="0" applyNumberFormat="1" applyFont="1" applyFill="1" applyBorder="1" applyAlignment="1">
      <alignment horizontal="center" vertical="center" wrapText="1"/>
    </xf>
    <xf numFmtId="1" fontId="29" fillId="34" borderId="84" xfId="0" applyNumberFormat="1" applyFont="1" applyFill="1" applyBorder="1" applyAlignment="1">
      <alignment horizontal="center" vertical="center" wrapText="1"/>
    </xf>
    <xf numFmtId="0" fontId="39" fillId="34" borderId="31" xfId="0" applyFont="1" applyFill="1" applyBorder="1" applyAlignment="1">
      <alignment/>
    </xf>
    <xf numFmtId="0" fontId="39" fillId="34" borderId="32" xfId="0" applyFont="1" applyFill="1" applyBorder="1" applyAlignment="1">
      <alignment/>
    </xf>
    <xf numFmtId="0" fontId="39" fillId="34" borderId="13" xfId="0" applyFont="1" applyFill="1" applyBorder="1" applyAlignment="1">
      <alignment/>
    </xf>
    <xf numFmtId="0" fontId="39" fillId="34" borderId="38" xfId="0" applyFont="1" applyFill="1" applyBorder="1" applyAlignment="1">
      <alignment/>
    </xf>
    <xf numFmtId="1" fontId="29" fillId="34" borderId="65" xfId="0" applyNumberFormat="1" applyFont="1" applyFill="1" applyBorder="1" applyAlignment="1">
      <alignment horizontal="center" vertical="center" wrapText="1"/>
    </xf>
    <xf numFmtId="1" fontId="31" fillId="34" borderId="49" xfId="0" applyNumberFormat="1" applyFont="1" applyFill="1" applyBorder="1" applyAlignment="1">
      <alignment horizontal="center" vertical="center" wrapText="1"/>
    </xf>
    <xf numFmtId="1" fontId="31" fillId="34" borderId="44" xfId="0" applyNumberFormat="1" applyFont="1" applyFill="1" applyBorder="1" applyAlignment="1">
      <alignment horizontal="center" vertical="center" wrapText="1"/>
    </xf>
    <xf numFmtId="1" fontId="29" fillId="34" borderId="34" xfId="0" applyNumberFormat="1" applyFont="1" applyFill="1" applyBorder="1" applyAlignment="1">
      <alignment horizontal="center" vertical="center" wrapText="1"/>
    </xf>
    <xf numFmtId="1" fontId="29" fillId="34" borderId="40" xfId="0" applyNumberFormat="1" applyFont="1" applyFill="1" applyBorder="1" applyAlignment="1">
      <alignment horizontal="center" vertical="center" wrapText="1"/>
    </xf>
    <xf numFmtId="196" fontId="31" fillId="34" borderId="52" xfId="0" applyNumberFormat="1" applyFont="1" applyFill="1" applyBorder="1" applyAlignment="1" applyProtection="1">
      <alignment vertical="center"/>
      <protection/>
    </xf>
    <xf numFmtId="196" fontId="31" fillId="34" borderId="53" xfId="0" applyNumberFormat="1" applyFont="1" applyFill="1" applyBorder="1" applyAlignment="1" applyProtection="1">
      <alignment vertical="center"/>
      <protection/>
    </xf>
    <xf numFmtId="0" fontId="30" fillId="34" borderId="26" xfId="0" applyNumberFormat="1" applyFont="1" applyFill="1" applyBorder="1" applyAlignment="1" applyProtection="1">
      <alignment horizontal="center" vertical="center" wrapText="1"/>
      <protection/>
    </xf>
    <xf numFmtId="196" fontId="30" fillId="34" borderId="26" xfId="0" applyNumberFormat="1" applyFont="1" applyFill="1" applyBorder="1" applyAlignment="1" applyProtection="1">
      <alignment horizontal="center" vertical="center" wrapText="1"/>
      <protection/>
    </xf>
    <xf numFmtId="196" fontId="30" fillId="34" borderId="26" xfId="0" applyNumberFormat="1" applyFont="1" applyFill="1" applyBorder="1" applyAlignment="1" applyProtection="1">
      <alignment vertical="center"/>
      <protection/>
    </xf>
    <xf numFmtId="0" fontId="30" fillId="34" borderId="26" xfId="0" applyNumberFormat="1" applyFont="1" applyFill="1" applyBorder="1" applyAlignment="1" applyProtection="1">
      <alignment vertical="center"/>
      <protection/>
    </xf>
    <xf numFmtId="196" fontId="30" fillId="34" borderId="27" xfId="0" applyNumberFormat="1" applyFont="1" applyFill="1" applyBorder="1" applyAlignment="1" applyProtection="1">
      <alignment vertical="center"/>
      <protection/>
    </xf>
    <xf numFmtId="1" fontId="29" fillId="34" borderId="13" xfId="0" applyNumberFormat="1" applyFont="1" applyFill="1" applyBorder="1" applyAlignment="1">
      <alignment horizontal="center" vertical="center" wrapText="1"/>
    </xf>
    <xf numFmtId="1" fontId="29" fillId="34" borderId="10" xfId="0" applyNumberFormat="1" applyFont="1" applyFill="1" applyBorder="1" applyAlignment="1">
      <alignment horizontal="center" vertical="center" wrapText="1"/>
    </xf>
    <xf numFmtId="0" fontId="29" fillId="34" borderId="29" xfId="0" applyFont="1" applyFill="1" applyBorder="1" applyAlignment="1">
      <alignment vertical="center" wrapText="1"/>
    </xf>
    <xf numFmtId="196" fontId="31" fillId="34" borderId="31" xfId="0" applyNumberFormat="1" applyFont="1" applyFill="1" applyBorder="1" applyAlignment="1" applyProtection="1">
      <alignment horizontal="center" vertical="center"/>
      <protection/>
    </xf>
    <xf numFmtId="0" fontId="31" fillId="34" borderId="31" xfId="0" applyFont="1" applyFill="1" applyBorder="1" applyAlignment="1">
      <alignment horizontal="center" vertical="center" wrapText="1"/>
    </xf>
    <xf numFmtId="196" fontId="29" fillId="34" borderId="37" xfId="0" applyNumberFormat="1" applyFont="1" applyFill="1" applyBorder="1" applyAlignment="1" applyProtection="1">
      <alignment horizontal="center" vertical="center"/>
      <protection/>
    </xf>
    <xf numFmtId="0" fontId="31" fillId="34" borderId="31" xfId="0" applyNumberFormat="1" applyFont="1" applyFill="1" applyBorder="1" applyAlignment="1" applyProtection="1">
      <alignment horizontal="center" vertical="center"/>
      <protection/>
    </xf>
    <xf numFmtId="0" fontId="31" fillId="34" borderId="13" xfId="0" applyNumberFormat="1" applyFont="1" applyFill="1" applyBorder="1" applyAlignment="1" applyProtection="1">
      <alignment horizontal="center" vertical="center"/>
      <protection/>
    </xf>
    <xf numFmtId="1" fontId="39" fillId="34" borderId="31" xfId="0" applyNumberFormat="1" applyFont="1" applyFill="1" applyBorder="1" applyAlignment="1">
      <alignment/>
    </xf>
    <xf numFmtId="1" fontId="39" fillId="34" borderId="32" xfId="0" applyNumberFormat="1" applyFont="1" applyFill="1" applyBorder="1" applyAlignment="1">
      <alignment/>
    </xf>
    <xf numFmtId="1" fontId="39" fillId="34" borderId="13" xfId="0" applyNumberFormat="1" applyFont="1" applyFill="1" applyBorder="1" applyAlignment="1">
      <alignment/>
    </xf>
    <xf numFmtId="1" fontId="39" fillId="34" borderId="38" xfId="0" applyNumberFormat="1" applyFont="1" applyFill="1" applyBorder="1" applyAlignment="1">
      <alignment/>
    </xf>
    <xf numFmtId="1" fontId="31" fillId="34" borderId="46" xfId="0" applyNumberFormat="1" applyFont="1" applyFill="1" applyBorder="1" applyAlignment="1" applyProtection="1">
      <alignment horizontal="center" vertical="center"/>
      <protection/>
    </xf>
    <xf numFmtId="196" fontId="31" fillId="34" borderId="30" xfId="0" applyNumberFormat="1" applyFont="1" applyFill="1" applyBorder="1" applyAlignment="1" applyProtection="1">
      <alignment horizontal="center" vertical="center"/>
      <protection/>
    </xf>
    <xf numFmtId="196" fontId="31" fillId="34" borderId="32" xfId="0" applyNumberFormat="1" applyFont="1" applyFill="1" applyBorder="1" applyAlignment="1" applyProtection="1">
      <alignment horizontal="center" vertical="center"/>
      <protection/>
    </xf>
    <xf numFmtId="196" fontId="31" fillId="34" borderId="38" xfId="0" applyNumberFormat="1" applyFont="1" applyFill="1" applyBorder="1" applyAlignment="1" applyProtection="1">
      <alignment horizontal="center" vertical="center"/>
      <protection/>
    </xf>
    <xf numFmtId="196" fontId="31" fillId="34" borderId="13" xfId="0" applyNumberFormat="1" applyFont="1" applyFill="1" applyBorder="1" applyAlignment="1" applyProtection="1">
      <alignment horizontal="center" vertical="center"/>
      <protection/>
    </xf>
    <xf numFmtId="0" fontId="29" fillId="34" borderId="29" xfId="0" applyFont="1" applyFill="1" applyBorder="1" applyAlignment="1">
      <alignment horizontal="left" vertical="center" wrapText="1"/>
    </xf>
    <xf numFmtId="1" fontId="29" fillId="34" borderId="45" xfId="0" applyNumberFormat="1" applyFont="1" applyFill="1" applyBorder="1" applyAlignment="1" applyProtection="1">
      <alignment horizontal="center" vertical="center"/>
      <protection/>
    </xf>
    <xf numFmtId="1" fontId="29" fillId="34" borderId="31" xfId="0" applyNumberFormat="1" applyFont="1" applyFill="1" applyBorder="1" applyAlignment="1">
      <alignment horizontal="center" vertical="center" wrapText="1"/>
    </xf>
    <xf numFmtId="0" fontId="29" fillId="34" borderId="23" xfId="0" applyNumberFormat="1" applyFont="1" applyFill="1" applyBorder="1" applyAlignment="1" applyProtection="1">
      <alignment horizontal="center" vertical="center"/>
      <protection/>
    </xf>
    <xf numFmtId="0" fontId="29" fillId="34" borderId="95" xfId="0" applyNumberFormat="1" applyFont="1" applyFill="1" applyBorder="1" applyAlignment="1" applyProtection="1">
      <alignment horizontal="center" vertical="center"/>
      <protection/>
    </xf>
    <xf numFmtId="198" fontId="29" fillId="34" borderId="50" xfId="0" applyNumberFormat="1" applyFont="1" applyFill="1" applyBorder="1" applyAlignment="1" applyProtection="1">
      <alignment horizontal="center" vertical="center"/>
      <protection/>
    </xf>
    <xf numFmtId="1" fontId="29" fillId="34" borderId="23" xfId="0" applyNumberFormat="1" applyFont="1" applyFill="1" applyBorder="1" applyAlignment="1" applyProtection="1">
      <alignment horizontal="center" vertical="center"/>
      <protection/>
    </xf>
    <xf numFmtId="1" fontId="29" fillId="34" borderId="95" xfId="0" applyNumberFormat="1" applyFont="1" applyFill="1" applyBorder="1" applyAlignment="1" applyProtection="1">
      <alignment horizontal="center" vertical="center"/>
      <protection/>
    </xf>
    <xf numFmtId="1" fontId="29" fillId="34" borderId="51" xfId="0" applyNumberFormat="1" applyFont="1" applyFill="1" applyBorder="1" applyAlignment="1" applyProtection="1">
      <alignment horizontal="center" vertical="center"/>
      <protection/>
    </xf>
    <xf numFmtId="1" fontId="29" fillId="34" borderId="52" xfId="0" applyNumberFormat="1" applyFont="1" applyFill="1" applyBorder="1" applyAlignment="1" applyProtection="1">
      <alignment horizontal="center" vertical="center"/>
      <protection/>
    </xf>
    <xf numFmtId="1" fontId="29" fillId="34" borderId="53" xfId="0" applyNumberFormat="1" applyFont="1" applyFill="1" applyBorder="1" applyAlignment="1" applyProtection="1">
      <alignment horizontal="center" vertical="center"/>
      <protection/>
    </xf>
    <xf numFmtId="0" fontId="29" fillId="34" borderId="69" xfId="0" applyNumberFormat="1" applyFont="1" applyFill="1" applyBorder="1" applyAlignment="1" applyProtection="1">
      <alignment horizontal="center" vertical="center"/>
      <protection/>
    </xf>
    <xf numFmtId="0" fontId="29" fillId="34" borderId="70" xfId="0" applyNumberFormat="1" applyFont="1" applyFill="1" applyBorder="1" applyAlignment="1" applyProtection="1">
      <alignment horizontal="center" vertical="center"/>
      <protection/>
    </xf>
    <xf numFmtId="198" fontId="29" fillId="34" borderId="50" xfId="0" applyNumberFormat="1" applyFont="1" applyFill="1" applyBorder="1" applyAlignment="1" applyProtection="1">
      <alignment horizontal="center" vertical="center" wrapText="1"/>
      <protection/>
    </xf>
    <xf numFmtId="198" fontId="29" fillId="34" borderId="69" xfId="0" applyNumberFormat="1" applyFont="1" applyFill="1" applyBorder="1" applyAlignment="1" applyProtection="1">
      <alignment horizontal="center" vertical="center" wrapText="1"/>
      <protection/>
    </xf>
    <xf numFmtId="198" fontId="29" fillId="34" borderId="72" xfId="0" applyNumberFormat="1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>
      <alignment horizontal="center" vertical="center" wrapText="1"/>
    </xf>
    <xf numFmtId="0" fontId="32" fillId="34" borderId="84" xfId="0" applyFont="1" applyFill="1" applyBorder="1" applyAlignment="1">
      <alignment horizontal="center" vertical="center" wrapText="1"/>
    </xf>
    <xf numFmtId="0" fontId="32" fillId="34" borderId="27" xfId="0" applyFont="1" applyFill="1" applyBorder="1" applyAlignment="1">
      <alignment horizontal="center" vertical="center" wrapText="1"/>
    </xf>
    <xf numFmtId="0" fontId="29" fillId="34" borderId="51" xfId="0" applyFont="1" applyFill="1" applyBorder="1" applyAlignment="1">
      <alignment horizontal="center" vertical="center" wrapText="1"/>
    </xf>
    <xf numFmtId="0" fontId="32" fillId="34" borderId="52" xfId="0" applyNumberFormat="1" applyFont="1" applyFill="1" applyBorder="1" applyAlignment="1">
      <alignment horizontal="center" vertical="center" wrapText="1"/>
    </xf>
    <xf numFmtId="0" fontId="32" fillId="34" borderId="53" xfId="0" applyNumberFormat="1" applyFont="1" applyFill="1" applyBorder="1" applyAlignment="1">
      <alignment horizontal="center" vertical="center" wrapText="1"/>
    </xf>
    <xf numFmtId="0" fontId="32" fillId="34" borderId="84" xfId="0" applyNumberFormat="1" applyFont="1" applyFill="1" applyBorder="1" applyAlignment="1">
      <alignment horizontal="center" vertical="center" wrapText="1"/>
    </xf>
    <xf numFmtId="0" fontId="32" fillId="34" borderId="27" xfId="0" applyNumberFormat="1" applyFont="1" applyFill="1" applyBorder="1" applyAlignment="1">
      <alignment horizontal="center" vertical="center" wrapText="1"/>
    </xf>
    <xf numFmtId="49" fontId="31" fillId="34" borderId="43" xfId="0" applyNumberFormat="1" applyFont="1" applyFill="1" applyBorder="1" applyAlignment="1">
      <alignment horizontal="center" vertical="center" wrapText="1"/>
    </xf>
    <xf numFmtId="0" fontId="31" fillId="34" borderId="42" xfId="0" applyNumberFormat="1" applyFont="1" applyFill="1" applyBorder="1" applyAlignment="1">
      <alignment horizontal="center" vertical="center" wrapText="1"/>
    </xf>
    <xf numFmtId="0" fontId="31" fillId="34" borderId="11" xfId="0" applyNumberFormat="1" applyFont="1" applyFill="1" applyBorder="1" applyAlignment="1">
      <alignment horizontal="center" vertical="center" wrapText="1"/>
    </xf>
    <xf numFmtId="0" fontId="31" fillId="34" borderId="12" xfId="0" applyNumberFormat="1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center" vertical="center" wrapText="1"/>
    </xf>
    <xf numFmtId="0" fontId="31" fillId="34" borderId="73" xfId="0" applyNumberFormat="1" applyFont="1" applyFill="1" applyBorder="1" applyAlignment="1">
      <alignment horizontal="center" vertical="center" wrapText="1"/>
    </xf>
    <xf numFmtId="49" fontId="31" fillId="34" borderId="39" xfId="0" applyNumberFormat="1" applyFont="1" applyFill="1" applyBorder="1" applyAlignment="1">
      <alignment horizontal="center" vertical="center" wrapText="1"/>
    </xf>
    <xf numFmtId="0" fontId="31" fillId="34" borderId="40" xfId="0" applyNumberFormat="1" applyFont="1" applyFill="1" applyBorder="1" applyAlignment="1">
      <alignment horizontal="center" vertical="center" wrapText="1"/>
    </xf>
    <xf numFmtId="0" fontId="31" fillId="34" borderId="64" xfId="0" applyNumberFormat="1" applyFont="1" applyFill="1" applyBorder="1" applyAlignment="1">
      <alignment horizontal="center" vertical="center" wrapText="1"/>
    </xf>
    <xf numFmtId="0" fontId="31" fillId="34" borderId="44" xfId="0" applyNumberFormat="1" applyFont="1" applyFill="1" applyBorder="1" applyAlignment="1">
      <alignment horizontal="center" vertical="center" wrapText="1"/>
    </xf>
    <xf numFmtId="0" fontId="31" fillId="34" borderId="48" xfId="0" applyNumberFormat="1" applyFont="1" applyFill="1" applyBorder="1" applyAlignment="1">
      <alignment horizontal="center" vertical="center" wrapText="1"/>
    </xf>
    <xf numFmtId="1" fontId="29" fillId="34" borderId="69" xfId="0" applyNumberFormat="1" applyFont="1" applyFill="1" applyBorder="1" applyAlignment="1" applyProtection="1">
      <alignment horizontal="center" vertical="center"/>
      <protection/>
    </xf>
    <xf numFmtId="1" fontId="29" fillId="34" borderId="72" xfId="0" applyNumberFormat="1" applyFont="1" applyFill="1" applyBorder="1" applyAlignment="1" applyProtection="1">
      <alignment horizontal="center" vertical="center"/>
      <protection/>
    </xf>
    <xf numFmtId="1" fontId="29" fillId="34" borderId="50" xfId="0" applyNumberFormat="1" applyFont="1" applyFill="1" applyBorder="1" applyAlignment="1" applyProtection="1">
      <alignment horizontal="center" vertical="center" wrapText="1"/>
      <protection/>
    </xf>
    <xf numFmtId="209" fontId="29" fillId="34" borderId="25" xfId="0" applyNumberFormat="1" applyFont="1" applyFill="1" applyBorder="1" applyAlignment="1" applyProtection="1">
      <alignment horizontal="center" vertical="center"/>
      <protection/>
    </xf>
    <xf numFmtId="209" fontId="29" fillId="34" borderId="26" xfId="0" applyNumberFormat="1" applyFont="1" applyFill="1" applyBorder="1" applyAlignment="1" applyProtection="1">
      <alignment horizontal="center" vertical="center"/>
      <protection/>
    </xf>
    <xf numFmtId="209" fontId="29" fillId="34" borderId="27" xfId="0" applyNumberFormat="1" applyFont="1" applyFill="1" applyBorder="1" applyAlignment="1" applyProtection="1">
      <alignment horizontal="center" vertical="center"/>
      <protection/>
    </xf>
    <xf numFmtId="49" fontId="31" fillId="34" borderId="99" xfId="0" applyNumberFormat="1" applyFont="1" applyFill="1" applyBorder="1" applyAlignment="1">
      <alignment horizontal="center" vertical="center" wrapText="1"/>
    </xf>
    <xf numFmtId="1" fontId="31" fillId="34" borderId="101" xfId="0" applyNumberFormat="1" applyFont="1" applyFill="1" applyBorder="1" applyAlignment="1" applyProtection="1">
      <alignment horizontal="center" vertical="center"/>
      <protection/>
    </xf>
    <xf numFmtId="1" fontId="31" fillId="34" borderId="102" xfId="0" applyNumberFormat="1" applyFont="1" applyFill="1" applyBorder="1" applyAlignment="1">
      <alignment horizontal="center" vertical="center" wrapText="1"/>
    </xf>
    <xf numFmtId="49" fontId="31" fillId="34" borderId="86" xfId="0" applyNumberFormat="1" applyFont="1" applyFill="1" applyBorder="1" applyAlignment="1">
      <alignment horizontal="center" vertical="center" wrapText="1"/>
    </xf>
    <xf numFmtId="49" fontId="31" fillId="34" borderId="50" xfId="0" applyNumberFormat="1" applyFont="1" applyFill="1" applyBorder="1" applyAlignment="1">
      <alignment horizontal="center" vertical="center" wrapText="1"/>
    </xf>
    <xf numFmtId="1" fontId="31" fillId="34" borderId="52" xfId="0" applyNumberFormat="1" applyFont="1" applyFill="1" applyBorder="1" applyAlignment="1" applyProtection="1">
      <alignment horizontal="center" vertical="center"/>
      <protection/>
    </xf>
    <xf numFmtId="1" fontId="31" fillId="34" borderId="53" xfId="0" applyNumberFormat="1" applyFont="1" applyFill="1" applyBorder="1" applyAlignment="1">
      <alignment horizontal="center" vertical="center" wrapText="1"/>
    </xf>
    <xf numFmtId="198" fontId="29" fillId="34" borderId="86" xfId="0" applyNumberFormat="1" applyFont="1" applyFill="1" applyBorder="1" applyAlignment="1" applyProtection="1">
      <alignment horizontal="center" vertical="center"/>
      <protection/>
    </xf>
    <xf numFmtId="1" fontId="29" fillId="34" borderId="68" xfId="0" applyNumberFormat="1" applyFont="1" applyFill="1" applyBorder="1" applyAlignment="1" applyProtection="1">
      <alignment horizontal="center" vertical="center"/>
      <protection/>
    </xf>
    <xf numFmtId="1" fontId="29" fillId="34" borderId="69" xfId="0" applyNumberFormat="1" applyFont="1" applyFill="1" applyBorder="1" applyAlignment="1" applyProtection="1">
      <alignment horizontal="center" vertical="center" wrapText="1"/>
      <protection/>
    </xf>
    <xf numFmtId="1" fontId="29" fillId="34" borderId="72" xfId="0" applyNumberFormat="1" applyFont="1" applyFill="1" applyBorder="1" applyAlignment="1" applyProtection="1">
      <alignment horizontal="center" vertical="center" wrapText="1"/>
      <protection/>
    </xf>
    <xf numFmtId="49" fontId="31" fillId="34" borderId="61" xfId="0" applyNumberFormat="1" applyFont="1" applyFill="1" applyBorder="1" applyAlignment="1">
      <alignment horizontal="center" vertical="center" wrapText="1"/>
    </xf>
    <xf numFmtId="49" fontId="31" fillId="34" borderId="37" xfId="0" applyNumberFormat="1" applyFont="1" applyFill="1" applyBorder="1" applyAlignment="1">
      <alignment horizontal="center" vertical="center" wrapText="1"/>
    </xf>
    <xf numFmtId="198" fontId="31" fillId="34" borderId="13" xfId="0" applyNumberFormat="1" applyFont="1" applyFill="1" applyBorder="1" applyAlignment="1" applyProtection="1">
      <alignment horizontal="center" vertical="center"/>
      <protection/>
    </xf>
    <xf numFmtId="49" fontId="31" fillId="34" borderId="94" xfId="0" applyNumberFormat="1" applyFont="1" applyFill="1" applyBorder="1" applyAlignment="1" applyProtection="1">
      <alignment horizontal="center" vertical="center"/>
      <protection/>
    </xf>
    <xf numFmtId="49" fontId="31" fillId="34" borderId="0" xfId="0" applyNumberFormat="1" applyFont="1" applyFill="1" applyBorder="1" applyAlignment="1" applyProtection="1">
      <alignment horizontal="center" vertical="center"/>
      <protection/>
    </xf>
    <xf numFmtId="196" fontId="30" fillId="34" borderId="0" xfId="0" applyNumberFormat="1" applyFont="1" applyFill="1" applyBorder="1" applyAlignment="1" applyProtection="1">
      <alignment horizontal="center" vertical="center" wrapText="1"/>
      <protection/>
    </xf>
    <xf numFmtId="0" fontId="30" fillId="34" borderId="0" xfId="0" applyNumberFormat="1" applyFont="1" applyFill="1" applyBorder="1" applyAlignment="1" applyProtection="1">
      <alignment horizontal="center" vertical="center" wrapText="1"/>
      <protection/>
    </xf>
    <xf numFmtId="196" fontId="30" fillId="34" borderId="0" xfId="0" applyNumberFormat="1" applyFont="1" applyFill="1" applyBorder="1" applyAlignment="1" applyProtection="1">
      <alignment vertical="center"/>
      <protection/>
    </xf>
    <xf numFmtId="0" fontId="30" fillId="34" borderId="0" xfId="0" applyNumberFormat="1" applyFont="1" applyFill="1" applyBorder="1" applyAlignment="1" applyProtection="1">
      <alignment vertical="center"/>
      <protection/>
    </xf>
    <xf numFmtId="196" fontId="30" fillId="34" borderId="24" xfId="0" applyNumberFormat="1" applyFont="1" applyFill="1" applyBorder="1" applyAlignment="1" applyProtection="1">
      <alignment vertical="center"/>
      <protection/>
    </xf>
    <xf numFmtId="1" fontId="29" fillId="34" borderId="11" xfId="0" applyNumberFormat="1" applyFont="1" applyFill="1" applyBorder="1" applyAlignment="1">
      <alignment horizontal="center" vertical="center" wrapText="1"/>
    </xf>
    <xf numFmtId="1" fontId="29" fillId="34" borderId="12" xfId="0" applyNumberFormat="1" applyFont="1" applyFill="1" applyBorder="1" applyAlignment="1">
      <alignment horizontal="center" vertical="center" wrapText="1"/>
    </xf>
    <xf numFmtId="1" fontId="29" fillId="34" borderId="38" xfId="0" applyNumberFormat="1" applyFont="1" applyFill="1" applyBorder="1" applyAlignment="1">
      <alignment horizontal="center" vertical="center" wrapText="1"/>
    </xf>
    <xf numFmtId="198" fontId="29" fillId="34" borderId="25" xfId="0" applyNumberFormat="1" applyFont="1" applyFill="1" applyBorder="1" applyAlignment="1" applyProtection="1">
      <alignment horizontal="center" vertical="center"/>
      <protection/>
    </xf>
    <xf numFmtId="1" fontId="29" fillId="34" borderId="91" xfId="0" applyNumberFormat="1" applyFont="1" applyFill="1" applyBorder="1" applyAlignment="1" applyProtection="1">
      <alignment horizontal="center" vertical="center"/>
      <protection/>
    </xf>
    <xf numFmtId="1" fontId="29" fillId="34" borderId="92" xfId="0" applyNumberFormat="1" applyFont="1" applyFill="1" applyBorder="1" applyAlignment="1" applyProtection="1">
      <alignment horizontal="center" vertical="center"/>
      <protection/>
    </xf>
    <xf numFmtId="1" fontId="29" fillId="34" borderId="93" xfId="0" applyNumberFormat="1" applyFont="1" applyFill="1" applyBorder="1" applyAlignment="1" applyProtection="1">
      <alignment horizontal="center" vertical="center"/>
      <protection/>
    </xf>
    <xf numFmtId="1" fontId="29" fillId="34" borderId="71" xfId="0" applyNumberFormat="1" applyFont="1" applyFill="1" applyBorder="1" applyAlignment="1" applyProtection="1">
      <alignment horizontal="center" vertical="center"/>
      <protection/>
    </xf>
    <xf numFmtId="198" fontId="29" fillId="34" borderId="51" xfId="0" applyNumberFormat="1" applyFont="1" applyFill="1" applyBorder="1" applyAlignment="1" applyProtection="1">
      <alignment horizontal="center" vertical="center"/>
      <protection/>
    </xf>
    <xf numFmtId="198" fontId="29" fillId="34" borderId="52" xfId="0" applyNumberFormat="1" applyFont="1" applyFill="1" applyBorder="1" applyAlignment="1" applyProtection="1">
      <alignment horizontal="center" vertical="center"/>
      <protection/>
    </xf>
    <xf numFmtId="198" fontId="29" fillId="34" borderId="53" xfId="0" applyNumberFormat="1" applyFont="1" applyFill="1" applyBorder="1" applyAlignment="1" applyProtection="1">
      <alignment horizontal="center" vertical="center"/>
      <protection/>
    </xf>
    <xf numFmtId="1" fontId="29" fillId="34" borderId="27" xfId="0" applyNumberFormat="1" applyFont="1" applyFill="1" applyBorder="1" applyAlignment="1" applyProtection="1">
      <alignment horizontal="center" vertical="center"/>
      <protection/>
    </xf>
    <xf numFmtId="198" fontId="29" fillId="34" borderId="25" xfId="0" applyNumberFormat="1" applyFont="1" applyFill="1" applyBorder="1" applyAlignment="1" applyProtection="1">
      <alignment horizontal="center" vertical="center" wrapText="1"/>
      <protection/>
    </xf>
    <xf numFmtId="198" fontId="29" fillId="34" borderId="87" xfId="0" applyNumberFormat="1" applyFont="1" applyFill="1" applyBorder="1" applyAlignment="1" applyProtection="1">
      <alignment horizontal="center" vertical="center" wrapText="1"/>
      <protection/>
    </xf>
    <xf numFmtId="198" fontId="29" fillId="34" borderId="67" xfId="0" applyNumberFormat="1" applyFont="1" applyFill="1" applyBorder="1" applyAlignment="1" applyProtection="1">
      <alignment horizontal="center" vertical="center" wrapText="1"/>
      <protection/>
    </xf>
    <xf numFmtId="198" fontId="29" fillId="34" borderId="88" xfId="0" applyNumberFormat="1" applyFont="1" applyFill="1" applyBorder="1" applyAlignment="1" applyProtection="1">
      <alignment horizontal="center" vertical="center" wrapText="1"/>
      <protection/>
    </xf>
    <xf numFmtId="198" fontId="29" fillId="34" borderId="71" xfId="0" applyNumberFormat="1" applyFont="1" applyFill="1" applyBorder="1" applyAlignment="1" applyProtection="1">
      <alignment horizontal="center" vertical="center" wrapText="1"/>
      <protection/>
    </xf>
    <xf numFmtId="0" fontId="31" fillId="34" borderId="94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49" fontId="31" fillId="34" borderId="0" xfId="0" applyNumberFormat="1" applyFont="1" applyFill="1" applyBorder="1" applyAlignment="1">
      <alignment horizontal="center" vertical="center" wrapText="1"/>
    </xf>
    <xf numFmtId="209" fontId="31" fillId="34" borderId="0" xfId="0" applyNumberFormat="1" applyFont="1" applyFill="1" applyBorder="1" applyAlignment="1" applyProtection="1">
      <alignment horizontal="center" vertical="center" wrapText="1"/>
      <protection/>
    </xf>
    <xf numFmtId="198" fontId="29" fillId="34" borderId="0" xfId="0" applyNumberFormat="1" applyFont="1" applyFill="1" applyBorder="1" applyAlignment="1" applyProtection="1">
      <alignment horizontal="center" vertical="center" wrapText="1"/>
      <protection/>
    </xf>
    <xf numFmtId="198" fontId="29" fillId="34" borderId="24" xfId="0" applyNumberFormat="1" applyFont="1" applyFill="1" applyBorder="1" applyAlignment="1" applyProtection="1">
      <alignment horizontal="center" vertical="center" wrapText="1"/>
      <protection/>
    </xf>
    <xf numFmtId="49" fontId="31" fillId="34" borderId="0" xfId="0" applyNumberFormat="1" applyFont="1" applyFill="1" applyBorder="1" applyAlignment="1" applyProtection="1">
      <alignment vertical="center"/>
      <protection/>
    </xf>
    <xf numFmtId="0" fontId="31" fillId="34" borderId="0" xfId="0" applyNumberFormat="1" applyFont="1" applyFill="1" applyBorder="1" applyAlignment="1" applyProtection="1">
      <alignment vertical="center"/>
      <protection/>
    </xf>
    <xf numFmtId="0" fontId="31" fillId="34" borderId="0" xfId="0" applyNumberFormat="1" applyFont="1" applyFill="1" applyBorder="1" applyAlignment="1" applyProtection="1">
      <alignment horizontal="center" vertical="center"/>
      <protection/>
    </xf>
    <xf numFmtId="1" fontId="29" fillId="34" borderId="91" xfId="0" applyNumberFormat="1" applyFont="1" applyFill="1" applyBorder="1" applyAlignment="1">
      <alignment horizontal="center" vertical="center"/>
    </xf>
    <xf numFmtId="0" fontId="31" fillId="34" borderId="37" xfId="0" applyFont="1" applyFill="1" applyBorder="1" applyAlignment="1" applyProtection="1">
      <alignment horizontal="right" vertical="center"/>
      <protection/>
    </xf>
    <xf numFmtId="209" fontId="31" fillId="34" borderId="13" xfId="0" applyNumberFormat="1" applyFont="1" applyFill="1" applyBorder="1" applyAlignment="1" applyProtection="1">
      <alignment horizontal="center" vertical="center"/>
      <protection/>
    </xf>
    <xf numFmtId="209" fontId="31" fillId="34" borderId="38" xfId="0" applyNumberFormat="1" applyFont="1" applyFill="1" applyBorder="1" applyAlignment="1" applyProtection="1">
      <alignment horizontal="center" vertical="center"/>
      <protection/>
    </xf>
    <xf numFmtId="209" fontId="31" fillId="34" borderId="37" xfId="0" applyNumberFormat="1" applyFont="1" applyFill="1" applyBorder="1" applyAlignment="1" applyProtection="1">
      <alignment horizontal="center" vertical="center"/>
      <protection/>
    </xf>
    <xf numFmtId="0" fontId="31" fillId="34" borderId="64" xfId="0" applyFont="1" applyFill="1" applyBorder="1" applyAlignment="1" applyProtection="1">
      <alignment horizontal="right" vertical="center"/>
      <protection/>
    </xf>
    <xf numFmtId="209" fontId="31" fillId="34" borderId="49" xfId="0" applyNumberFormat="1" applyFont="1" applyFill="1" applyBorder="1" applyAlignment="1" applyProtection="1">
      <alignment horizontal="center" vertical="center"/>
      <protection/>
    </xf>
    <xf numFmtId="209" fontId="31" fillId="34" borderId="44" xfId="0" applyNumberFormat="1" applyFont="1" applyFill="1" applyBorder="1" applyAlignment="1" applyProtection="1">
      <alignment horizontal="center" vertical="center"/>
      <protection/>
    </xf>
    <xf numFmtId="209" fontId="31" fillId="34" borderId="64" xfId="0" applyNumberFormat="1" applyFont="1" applyFill="1" applyBorder="1" applyAlignment="1" applyProtection="1">
      <alignment horizontal="center" vertical="center"/>
      <protection/>
    </xf>
    <xf numFmtId="49" fontId="29" fillId="34" borderId="0" xfId="0" applyNumberFormat="1" applyFont="1" applyFill="1" applyBorder="1" applyAlignment="1" applyProtection="1">
      <alignment horizontal="right" vertical="center"/>
      <protection/>
    </xf>
    <xf numFmtId="0" fontId="29" fillId="34" borderId="0" xfId="0" applyFont="1" applyFill="1" applyBorder="1" applyAlignment="1">
      <alignment horizontal="center" vertical="center" wrapText="1"/>
    </xf>
    <xf numFmtId="1" fontId="29" fillId="34" borderId="0" xfId="0" applyNumberFormat="1" applyFont="1" applyFill="1" applyBorder="1" applyAlignment="1">
      <alignment horizontal="center" vertical="center" wrapText="1"/>
    </xf>
    <xf numFmtId="0" fontId="29" fillId="34" borderId="0" xfId="0" applyFont="1" applyFill="1" applyBorder="1" applyAlignment="1" applyProtection="1">
      <alignment horizontal="right" vertical="center"/>
      <protection/>
    </xf>
    <xf numFmtId="198" fontId="29" fillId="34" borderId="13" xfId="0" applyNumberFormat="1" applyFont="1" applyFill="1" applyBorder="1" applyAlignment="1">
      <alignment horizontal="center" vertical="center" wrapText="1"/>
    </xf>
    <xf numFmtId="0" fontId="29" fillId="34" borderId="13" xfId="0" applyFont="1" applyFill="1" applyBorder="1" applyAlignment="1" applyProtection="1">
      <alignment horizontal="right" vertical="center"/>
      <protection/>
    </xf>
    <xf numFmtId="196" fontId="31" fillId="34" borderId="13" xfId="0" applyNumberFormat="1" applyFont="1" applyFill="1" applyBorder="1" applyAlignment="1" applyProtection="1">
      <alignment vertical="center"/>
      <protection/>
    </xf>
    <xf numFmtId="0" fontId="31" fillId="34" borderId="0" xfId="0" applyFont="1" applyFill="1" applyBorder="1" applyAlignment="1" applyProtection="1">
      <alignment horizontal="right" vertical="center"/>
      <protection/>
    </xf>
    <xf numFmtId="198" fontId="29" fillId="34" borderId="0" xfId="0" applyNumberFormat="1" applyFont="1" applyFill="1" applyBorder="1" applyAlignment="1">
      <alignment horizontal="center" vertical="center" wrapText="1"/>
    </xf>
    <xf numFmtId="0" fontId="31" fillId="34" borderId="0" xfId="0" applyFont="1" applyFill="1" applyBorder="1" applyAlignment="1" applyProtection="1">
      <alignment vertical="center"/>
      <protection/>
    </xf>
    <xf numFmtId="49" fontId="31" fillId="34" borderId="0" xfId="0" applyNumberFormat="1" applyFont="1" applyFill="1" applyBorder="1" applyAlignment="1" applyProtection="1">
      <alignment vertical="center"/>
      <protection/>
    </xf>
    <xf numFmtId="203" fontId="31" fillId="34" borderId="0" xfId="0" applyNumberFormat="1" applyFont="1" applyFill="1" applyBorder="1" applyAlignment="1" applyProtection="1">
      <alignment horizontal="center" vertical="center"/>
      <protection/>
    </xf>
    <xf numFmtId="0" fontId="31" fillId="34" borderId="0" xfId="0" applyNumberFormat="1" applyFont="1" applyFill="1" applyBorder="1" applyAlignment="1" applyProtection="1">
      <alignment vertical="center"/>
      <protection/>
    </xf>
    <xf numFmtId="49" fontId="31" fillId="34" borderId="0" xfId="0" applyNumberFormat="1" applyFont="1" applyFill="1" applyBorder="1" applyAlignment="1" applyProtection="1">
      <alignment horizontal="center" vertical="center"/>
      <protection/>
    </xf>
    <xf numFmtId="0" fontId="31" fillId="34" borderId="0" xfId="0" applyFont="1" applyFill="1" applyBorder="1" applyAlignment="1">
      <alignment horizontal="left" wrapText="1"/>
    </xf>
    <xf numFmtId="0" fontId="31" fillId="34" borderId="0" xfId="0" applyFont="1" applyFill="1" applyBorder="1" applyAlignment="1">
      <alignment horizontal="center" wrapText="1"/>
    </xf>
    <xf numFmtId="0" fontId="31" fillId="34" borderId="0" xfId="0" applyNumberFormat="1" applyFont="1" applyFill="1" applyBorder="1" applyAlignment="1" applyProtection="1">
      <alignment horizontal="left" vertical="center" wrapText="1"/>
      <protection/>
    </xf>
    <xf numFmtId="196" fontId="31" fillId="34" borderId="0" xfId="0" applyNumberFormat="1" applyFont="1" applyFill="1" applyBorder="1" applyAlignment="1" applyProtection="1">
      <alignment horizontal="center" vertical="center"/>
      <protection/>
    </xf>
    <xf numFmtId="198" fontId="31" fillId="34" borderId="0" xfId="0" applyNumberFormat="1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>
      <alignment horizontal="left" wrapText="1"/>
    </xf>
    <xf numFmtId="0" fontId="29" fillId="34" borderId="0" xfId="0" applyFont="1" applyFill="1" applyBorder="1" applyAlignment="1">
      <alignment horizontal="center" wrapText="1"/>
    </xf>
    <xf numFmtId="198" fontId="29" fillId="34" borderId="0" xfId="0" applyNumberFormat="1" applyFont="1" applyFill="1" applyBorder="1" applyAlignment="1">
      <alignment horizontal="center" wrapText="1"/>
    </xf>
    <xf numFmtId="203" fontId="29" fillId="34" borderId="0" xfId="0" applyNumberFormat="1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>
      <alignment horizontal="center" wrapText="1"/>
    </xf>
    <xf numFmtId="0" fontId="30" fillId="34" borderId="0" xfId="0" applyNumberFormat="1" applyFont="1" applyFill="1" applyBorder="1" applyAlignment="1" applyProtection="1">
      <alignment horizontal="left" vertical="center" wrapText="1"/>
      <protection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31" xfId="0" applyFont="1" applyFill="1" applyBorder="1" applyAlignment="1">
      <alignment horizontal="center" vertical="center" wrapText="1"/>
    </xf>
    <xf numFmtId="196" fontId="31" fillId="34" borderId="32" xfId="0" applyNumberFormat="1" applyFont="1" applyFill="1" applyBorder="1" applyAlignment="1" applyProtection="1">
      <alignment horizontal="center" vertical="center" wrapText="1"/>
      <protection/>
    </xf>
    <xf numFmtId="0" fontId="31" fillId="34" borderId="34" xfId="0" applyNumberFormat="1" applyFont="1" applyFill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 wrapText="1"/>
    </xf>
    <xf numFmtId="196" fontId="31" fillId="34" borderId="38" xfId="0" applyNumberFormat="1" applyFont="1" applyFill="1" applyBorder="1" applyAlignment="1" applyProtection="1">
      <alignment horizontal="center" vertical="center" wrapText="1"/>
      <protection/>
    </xf>
    <xf numFmtId="0" fontId="31" fillId="34" borderId="42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vertical="center" wrapText="1"/>
    </xf>
    <xf numFmtId="0" fontId="31" fillId="34" borderId="11" xfId="0" applyFont="1" applyFill="1" applyBorder="1" applyAlignment="1">
      <alignment horizontal="center" vertical="center" wrapText="1"/>
    </xf>
    <xf numFmtId="196" fontId="31" fillId="34" borderId="12" xfId="0" applyNumberFormat="1" applyFont="1" applyFill="1" applyBorder="1" applyAlignment="1" applyProtection="1">
      <alignment horizontal="center" vertical="center" wrapText="1"/>
      <protection/>
    </xf>
    <xf numFmtId="0" fontId="31" fillId="34" borderId="45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196" fontId="31" fillId="34" borderId="46" xfId="0" applyNumberFormat="1" applyFont="1" applyFill="1" applyBorder="1" applyAlignment="1" applyProtection="1">
      <alignment horizontal="center" vertical="center" wrapText="1"/>
      <protection/>
    </xf>
    <xf numFmtId="0" fontId="31" fillId="34" borderId="51" xfId="0" applyFont="1" applyFill="1" applyBorder="1" applyAlignment="1">
      <alignment horizontal="center" vertical="center" wrapText="1"/>
    </xf>
    <xf numFmtId="0" fontId="29" fillId="34" borderId="52" xfId="0" applyFont="1" applyFill="1" applyBorder="1" applyAlignment="1">
      <alignment horizontal="center" vertical="center" wrapText="1"/>
    </xf>
    <xf numFmtId="197" fontId="29" fillId="34" borderId="53" xfId="0" applyNumberFormat="1" applyFont="1" applyFill="1" applyBorder="1" applyAlignment="1" applyProtection="1">
      <alignment horizontal="center" vertical="center"/>
      <protection/>
    </xf>
    <xf numFmtId="1" fontId="29" fillId="34" borderId="51" xfId="0" applyNumberFormat="1" applyFont="1" applyFill="1" applyBorder="1" applyAlignment="1">
      <alignment horizontal="center" vertical="center" wrapText="1"/>
    </xf>
    <xf numFmtId="0" fontId="29" fillId="34" borderId="52" xfId="0" applyNumberFormat="1" applyFont="1" applyFill="1" applyBorder="1" applyAlignment="1">
      <alignment horizontal="center" vertical="center" wrapText="1"/>
    </xf>
    <xf numFmtId="49" fontId="31" fillId="34" borderId="31" xfId="0" applyNumberFormat="1" applyFont="1" applyFill="1" applyBorder="1" applyAlignment="1">
      <alignment horizontal="center" vertical="center" wrapText="1"/>
    </xf>
    <xf numFmtId="196" fontId="31" fillId="34" borderId="32" xfId="0" applyNumberFormat="1" applyFont="1" applyFill="1" applyBorder="1" applyAlignment="1" applyProtection="1">
      <alignment horizontal="center" vertical="center"/>
      <protection/>
    </xf>
    <xf numFmtId="0" fontId="29" fillId="34" borderId="30" xfId="0" applyNumberFormat="1" applyFont="1" applyFill="1" applyBorder="1" applyAlignment="1">
      <alignment horizontal="center" vertical="center" wrapText="1"/>
    </xf>
    <xf numFmtId="0" fontId="29" fillId="34" borderId="37" xfId="0" applyNumberFormat="1" applyFont="1" applyFill="1" applyBorder="1" applyAlignment="1">
      <alignment horizontal="center" vertical="center" wrapText="1"/>
    </xf>
    <xf numFmtId="196" fontId="31" fillId="34" borderId="10" xfId="0" applyNumberFormat="1" applyFont="1" applyFill="1" applyBorder="1" applyAlignment="1" applyProtection="1">
      <alignment vertical="center"/>
      <protection/>
    </xf>
    <xf numFmtId="196" fontId="31" fillId="34" borderId="46" xfId="0" applyNumberFormat="1" applyFont="1" applyFill="1" applyBorder="1" applyAlignment="1" applyProtection="1">
      <alignment vertical="center"/>
      <protection/>
    </xf>
    <xf numFmtId="203" fontId="29" fillId="34" borderId="45" xfId="0" applyNumberFormat="1" applyFont="1" applyFill="1" applyBorder="1" applyAlignment="1" applyProtection="1">
      <alignment horizontal="center" vertical="center"/>
      <protection/>
    </xf>
    <xf numFmtId="197" fontId="29" fillId="34" borderId="10" xfId="0" applyNumberFormat="1" applyFont="1" applyFill="1" applyBorder="1" applyAlignment="1" applyProtection="1">
      <alignment horizontal="center" vertical="center"/>
      <protection/>
    </xf>
    <xf numFmtId="0" fontId="31" fillId="34" borderId="61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197" fontId="29" fillId="34" borderId="62" xfId="0" applyNumberFormat="1" applyFont="1" applyFill="1" applyBorder="1" applyAlignment="1" applyProtection="1">
      <alignment horizontal="center" vertical="center"/>
      <protection/>
    </xf>
    <xf numFmtId="201" fontId="29" fillId="34" borderId="58" xfId="0" applyNumberFormat="1" applyFont="1" applyFill="1" applyBorder="1" applyAlignment="1" applyProtection="1">
      <alignment horizontal="center" vertical="center"/>
      <protection/>
    </xf>
    <xf numFmtId="1" fontId="29" fillId="34" borderId="61" xfId="0" applyNumberFormat="1" applyFont="1" applyFill="1" applyBorder="1" applyAlignment="1">
      <alignment horizontal="center" vertical="center" wrapText="1"/>
    </xf>
    <xf numFmtId="197" fontId="29" fillId="34" borderId="23" xfId="0" applyNumberFormat="1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>
      <alignment vertical="center" wrapText="1"/>
    </xf>
    <xf numFmtId="197" fontId="32" fillId="34" borderId="32" xfId="0" applyNumberFormat="1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>
      <alignment vertical="center" wrapText="1"/>
    </xf>
    <xf numFmtId="0" fontId="31" fillId="34" borderId="49" xfId="0" applyFont="1" applyFill="1" applyBorder="1" applyAlignment="1">
      <alignment horizontal="center" vertical="center" wrapText="1"/>
    </xf>
    <xf numFmtId="197" fontId="32" fillId="34" borderId="44" xfId="0" applyNumberFormat="1" applyFont="1" applyFill="1" applyBorder="1" applyAlignment="1" applyProtection="1">
      <alignment horizontal="center" vertical="center"/>
      <protection/>
    </xf>
    <xf numFmtId="0" fontId="29" fillId="34" borderId="64" xfId="0" applyNumberFormat="1" applyFont="1" applyFill="1" applyBorder="1" applyAlignment="1">
      <alignment horizontal="center" vertical="center" wrapText="1"/>
    </xf>
    <xf numFmtId="0" fontId="29" fillId="34" borderId="49" xfId="0" applyNumberFormat="1" applyFont="1" applyFill="1" applyBorder="1" applyAlignment="1">
      <alignment horizontal="center" vertical="center" wrapText="1"/>
    </xf>
    <xf numFmtId="197" fontId="29" fillId="34" borderId="49" xfId="0" applyNumberFormat="1" applyFont="1" applyFill="1" applyBorder="1" applyAlignment="1" applyProtection="1">
      <alignment horizontal="center" vertical="center"/>
      <protection/>
    </xf>
    <xf numFmtId="1" fontId="29" fillId="34" borderId="64" xfId="0" applyNumberFormat="1" applyFont="1" applyFill="1" applyBorder="1" applyAlignment="1">
      <alignment horizontal="center" vertical="center" wrapText="1"/>
    </xf>
    <xf numFmtId="197" fontId="31" fillId="34" borderId="13" xfId="0" applyNumberFormat="1" applyFont="1" applyFill="1" applyBorder="1" applyAlignment="1" applyProtection="1">
      <alignment horizontal="center" vertical="center"/>
      <protection/>
    </xf>
    <xf numFmtId="197" fontId="29" fillId="34" borderId="13" xfId="0" applyNumberFormat="1" applyFont="1" applyFill="1" applyBorder="1" applyAlignment="1" applyProtection="1">
      <alignment horizontal="center" vertical="center"/>
      <protection/>
    </xf>
    <xf numFmtId="0" fontId="31" fillId="34" borderId="59" xfId="0" applyNumberFormat="1" applyFont="1" applyFill="1" applyBorder="1" applyAlignment="1">
      <alignment horizontal="center" vertical="center" wrapText="1"/>
    </xf>
    <xf numFmtId="1" fontId="29" fillId="34" borderId="66" xfId="0" applyNumberFormat="1" applyFont="1" applyFill="1" applyBorder="1" applyAlignment="1" applyProtection="1">
      <alignment horizontal="center" vertical="center" wrapText="1"/>
      <protection/>
    </xf>
    <xf numFmtId="1" fontId="29" fillId="34" borderId="67" xfId="0" applyNumberFormat="1" applyFont="1" applyFill="1" applyBorder="1" applyAlignment="1" applyProtection="1">
      <alignment horizontal="center" vertical="center" wrapText="1"/>
      <protection/>
    </xf>
    <xf numFmtId="1" fontId="29" fillId="34" borderId="68" xfId="0" applyNumberFormat="1" applyFont="1" applyFill="1" applyBorder="1" applyAlignment="1" applyProtection="1">
      <alignment horizontal="center" vertical="center" wrapText="1"/>
      <protection/>
    </xf>
    <xf numFmtId="210" fontId="45" fillId="34" borderId="34" xfId="0" applyNumberFormat="1" applyFont="1" applyFill="1" applyBorder="1" applyAlignment="1" applyProtection="1">
      <alignment horizontal="center" vertical="center"/>
      <protection/>
    </xf>
    <xf numFmtId="210" fontId="45" fillId="34" borderId="31" xfId="0" applyNumberFormat="1" applyFont="1" applyFill="1" applyBorder="1" applyAlignment="1" applyProtection="1">
      <alignment horizontal="center" vertical="center"/>
      <protection/>
    </xf>
    <xf numFmtId="210" fontId="45" fillId="34" borderId="77" xfId="0" applyNumberFormat="1" applyFont="1" applyFill="1" applyBorder="1" applyAlignment="1" applyProtection="1">
      <alignment horizontal="center" vertical="center"/>
      <protection/>
    </xf>
    <xf numFmtId="210" fontId="6" fillId="34" borderId="28" xfId="0" applyNumberFormat="1" applyFont="1" applyFill="1" applyBorder="1" applyAlignment="1" applyProtection="1">
      <alignment horizontal="center" vertical="center"/>
      <protection/>
    </xf>
    <xf numFmtId="210" fontId="6" fillId="34" borderId="34" xfId="0" applyNumberFormat="1" applyFont="1" applyFill="1" applyBorder="1" applyAlignment="1" applyProtection="1">
      <alignment horizontal="center" vertical="center"/>
      <protection/>
    </xf>
    <xf numFmtId="210" fontId="49" fillId="34" borderId="31" xfId="0" applyNumberFormat="1" applyFont="1" applyFill="1" applyBorder="1" applyAlignment="1" applyProtection="1">
      <alignment horizontal="center" vertical="center"/>
      <protection/>
    </xf>
    <xf numFmtId="210" fontId="49" fillId="34" borderId="77" xfId="0" applyNumberFormat="1" applyFont="1" applyFill="1" applyBorder="1" applyAlignment="1" applyProtection="1">
      <alignment horizontal="center" vertical="center"/>
      <protection/>
    </xf>
    <xf numFmtId="210" fontId="49" fillId="34" borderId="30" xfId="0" applyNumberFormat="1" applyFont="1" applyFill="1" applyBorder="1" applyAlignment="1" applyProtection="1">
      <alignment horizontal="center" vertical="center"/>
      <protection/>
    </xf>
    <xf numFmtId="210" fontId="45" fillId="34" borderId="40" xfId="0" applyNumberFormat="1" applyFont="1" applyFill="1" applyBorder="1" applyAlignment="1" applyProtection="1">
      <alignment horizontal="center" vertical="center"/>
      <protection/>
    </xf>
    <xf numFmtId="210" fontId="45" fillId="34" borderId="13" xfId="0" applyNumberFormat="1" applyFont="1" applyFill="1" applyBorder="1" applyAlignment="1" applyProtection="1">
      <alignment horizontal="center" vertical="center"/>
      <protection/>
    </xf>
    <xf numFmtId="210" fontId="45" fillId="34" borderId="78" xfId="0" applyNumberFormat="1" applyFont="1" applyFill="1" applyBorder="1" applyAlignment="1" applyProtection="1">
      <alignment horizontal="center" vertical="center"/>
      <protection/>
    </xf>
    <xf numFmtId="198" fontId="31" fillId="34" borderId="82" xfId="0" applyNumberFormat="1" applyFont="1" applyFill="1" applyBorder="1" applyAlignment="1" applyProtection="1">
      <alignment horizontal="center" vertical="center"/>
      <protection/>
    </xf>
    <xf numFmtId="210" fontId="2" fillId="34" borderId="82" xfId="0" applyNumberFormat="1" applyFont="1" applyFill="1" applyBorder="1" applyAlignment="1" applyProtection="1">
      <alignment horizontal="center" vertical="center"/>
      <protection/>
    </xf>
    <xf numFmtId="210" fontId="2" fillId="34" borderId="40" xfId="0" applyNumberFormat="1" applyFont="1" applyFill="1" applyBorder="1" applyAlignment="1" applyProtection="1">
      <alignment horizontal="center" vertical="center"/>
      <protection/>
    </xf>
    <xf numFmtId="210" fontId="49" fillId="34" borderId="13" xfId="0" applyNumberFormat="1" applyFont="1" applyFill="1" applyBorder="1" applyAlignment="1" applyProtection="1">
      <alignment horizontal="center" vertical="center"/>
      <protection/>
    </xf>
    <xf numFmtId="210" fontId="49" fillId="34" borderId="78" xfId="0" applyNumberFormat="1" applyFont="1" applyFill="1" applyBorder="1" applyAlignment="1" applyProtection="1">
      <alignment horizontal="center" vertical="center"/>
      <protection/>
    </xf>
    <xf numFmtId="210" fontId="49" fillId="34" borderId="37" xfId="0" applyNumberFormat="1" applyFont="1" applyFill="1" applyBorder="1" applyAlignment="1" applyProtection="1">
      <alignment horizontal="center" vertical="center"/>
      <protection/>
    </xf>
    <xf numFmtId="210" fontId="45" fillId="34" borderId="48" xfId="0" applyNumberFormat="1" applyFont="1" applyFill="1" applyBorder="1" applyAlignment="1" applyProtection="1">
      <alignment horizontal="center" vertical="center"/>
      <protection/>
    </xf>
    <xf numFmtId="210" fontId="6" fillId="34" borderId="10" xfId="0" applyNumberFormat="1" applyFont="1" applyFill="1" applyBorder="1" applyAlignment="1" applyProtection="1">
      <alignment horizontal="center" vertical="center"/>
      <protection/>
    </xf>
    <xf numFmtId="210" fontId="45" fillId="34" borderId="10" xfId="0" applyNumberFormat="1" applyFont="1" applyFill="1" applyBorder="1" applyAlignment="1" applyProtection="1">
      <alignment horizontal="center" vertical="center"/>
      <protection/>
    </xf>
    <xf numFmtId="210" fontId="45" fillId="34" borderId="79" xfId="0" applyNumberFormat="1" applyFont="1" applyFill="1" applyBorder="1" applyAlignment="1" applyProtection="1">
      <alignment horizontal="center" vertical="center"/>
      <protection/>
    </xf>
    <xf numFmtId="210" fontId="6" fillId="34" borderId="86" xfId="0" applyNumberFormat="1" applyFont="1" applyFill="1" applyBorder="1" applyAlignment="1" applyProtection="1">
      <alignment horizontal="center" vertical="center"/>
      <protection/>
    </xf>
    <xf numFmtId="210" fontId="6" fillId="34" borderId="48" xfId="0" applyNumberFormat="1" applyFont="1" applyFill="1" applyBorder="1" applyAlignment="1" applyProtection="1">
      <alignment horizontal="center" vertical="center"/>
      <protection/>
    </xf>
    <xf numFmtId="210" fontId="6" fillId="34" borderId="79" xfId="0" applyNumberFormat="1" applyFont="1" applyFill="1" applyBorder="1" applyAlignment="1" applyProtection="1">
      <alignment horizontal="center" vertical="center"/>
      <protection/>
    </xf>
    <xf numFmtId="210" fontId="6" fillId="34" borderId="45" xfId="0" applyNumberFormat="1" applyFont="1" applyFill="1" applyBorder="1" applyAlignment="1" applyProtection="1">
      <alignment horizontal="center" vertical="center"/>
      <protection/>
    </xf>
    <xf numFmtId="198" fontId="29" fillId="34" borderId="82" xfId="0" applyNumberFormat="1" applyFont="1" applyFill="1" applyBorder="1" applyAlignment="1" applyProtection="1">
      <alignment horizontal="center" vertical="center"/>
      <protection/>
    </xf>
    <xf numFmtId="201" fontId="31" fillId="34" borderId="82" xfId="0" applyNumberFormat="1" applyFont="1" applyFill="1" applyBorder="1" applyAlignment="1" applyProtection="1">
      <alignment horizontal="center" vertical="center"/>
      <protection/>
    </xf>
    <xf numFmtId="0" fontId="29" fillId="34" borderId="40" xfId="0" applyNumberFormat="1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center"/>
    </xf>
    <xf numFmtId="0" fontId="31" fillId="34" borderId="40" xfId="0" applyFont="1" applyFill="1" applyBorder="1" applyAlignment="1">
      <alignment/>
    </xf>
    <xf numFmtId="197" fontId="29" fillId="34" borderId="59" xfId="0" applyNumberFormat="1" applyFont="1" applyFill="1" applyBorder="1" applyAlignment="1" applyProtection="1">
      <alignment horizontal="left" vertical="center"/>
      <protection/>
    </xf>
    <xf numFmtId="0" fontId="31" fillId="34" borderId="55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 wrapText="1"/>
    </xf>
    <xf numFmtId="197" fontId="29" fillId="34" borderId="76" xfId="0" applyNumberFormat="1" applyFont="1" applyFill="1" applyBorder="1" applyAlignment="1" applyProtection="1">
      <alignment horizontal="center" vertical="center"/>
      <protection/>
    </xf>
    <xf numFmtId="201" fontId="29" fillId="34" borderId="86" xfId="0" applyNumberFormat="1" applyFont="1" applyFill="1" applyBorder="1" applyAlignment="1" applyProtection="1">
      <alignment horizontal="center" vertical="center"/>
      <protection/>
    </xf>
    <xf numFmtId="197" fontId="29" fillId="34" borderId="10" xfId="0" applyNumberFormat="1" applyFont="1" applyFill="1" applyBorder="1" applyAlignment="1" applyProtection="1">
      <alignment horizontal="center" vertical="center"/>
      <protection/>
    </xf>
    <xf numFmtId="197" fontId="29" fillId="34" borderId="46" xfId="0" applyNumberFormat="1" applyFont="1" applyFill="1" applyBorder="1" applyAlignment="1" applyProtection="1">
      <alignment horizontal="center" vertical="center"/>
      <protection/>
    </xf>
    <xf numFmtId="1" fontId="29" fillId="34" borderId="46" xfId="0" applyNumberFormat="1" applyFont="1" applyFill="1" applyBorder="1" applyAlignment="1" applyProtection="1">
      <alignment horizontal="center" vertical="center"/>
      <protection/>
    </xf>
    <xf numFmtId="1" fontId="29" fillId="34" borderId="48" xfId="0" applyNumberFormat="1" applyFont="1" applyFill="1" applyBorder="1" applyAlignment="1" applyProtection="1">
      <alignment horizontal="center" vertical="center"/>
      <protection/>
    </xf>
    <xf numFmtId="1" fontId="31" fillId="34" borderId="34" xfId="0" applyNumberFormat="1" applyFont="1" applyFill="1" applyBorder="1" applyAlignment="1">
      <alignment horizontal="center" vertical="center"/>
    </xf>
    <xf numFmtId="0" fontId="31" fillId="34" borderId="31" xfId="0" applyNumberFormat="1" applyFont="1" applyFill="1" applyBorder="1" applyAlignment="1">
      <alignment horizontal="center" vertical="center"/>
    </xf>
    <xf numFmtId="0" fontId="31" fillId="34" borderId="31" xfId="0" applyNumberFormat="1" applyFont="1" applyFill="1" applyBorder="1" applyAlignment="1">
      <alignment horizontal="center" vertical="center"/>
    </xf>
    <xf numFmtId="49" fontId="31" fillId="34" borderId="77" xfId="0" applyNumberFormat="1" applyFont="1" applyFill="1" applyBorder="1" applyAlignment="1">
      <alignment horizontal="center" vertical="center"/>
    </xf>
    <xf numFmtId="197" fontId="31" fillId="34" borderId="40" xfId="0" applyNumberFormat="1" applyFont="1" applyFill="1" applyBorder="1" applyAlignment="1" applyProtection="1">
      <alignment horizontal="center" vertical="center"/>
      <protection/>
    </xf>
    <xf numFmtId="197" fontId="31" fillId="34" borderId="78" xfId="0" applyNumberFormat="1" applyFont="1" applyFill="1" applyBorder="1" applyAlignment="1" applyProtection="1">
      <alignment horizontal="center" vertical="center"/>
      <protection/>
    </xf>
    <xf numFmtId="198" fontId="31" fillId="34" borderId="35" xfId="0" applyNumberFormat="1" applyFont="1" applyFill="1" applyBorder="1" applyAlignment="1" applyProtection="1">
      <alignment horizontal="center" vertical="center"/>
      <protection/>
    </xf>
    <xf numFmtId="197" fontId="29" fillId="34" borderId="13" xfId="0" applyNumberFormat="1" applyFont="1" applyFill="1" applyBorder="1" applyAlignment="1" applyProtection="1">
      <alignment horizontal="center" vertical="center"/>
      <protection/>
    </xf>
    <xf numFmtId="197" fontId="29" fillId="34" borderId="38" xfId="0" applyNumberFormat="1" applyFont="1" applyFill="1" applyBorder="1" applyAlignment="1" applyProtection="1">
      <alignment horizontal="center" vertical="center"/>
      <protection/>
    </xf>
    <xf numFmtId="1" fontId="29" fillId="34" borderId="38" xfId="0" applyNumberFormat="1" applyFont="1" applyFill="1" applyBorder="1" applyAlignment="1" applyProtection="1">
      <alignment horizontal="center" vertical="center"/>
      <protection/>
    </xf>
    <xf numFmtId="1" fontId="29" fillId="34" borderId="40" xfId="0" applyNumberFormat="1" applyFont="1" applyFill="1" applyBorder="1" applyAlignment="1" applyProtection="1">
      <alignment horizontal="center" vertical="center"/>
      <protection/>
    </xf>
    <xf numFmtId="197" fontId="31" fillId="34" borderId="48" xfId="0" applyNumberFormat="1" applyFont="1" applyFill="1" applyBorder="1" applyAlignment="1" applyProtection="1">
      <alignment horizontal="center" vertical="center"/>
      <protection/>
    </xf>
    <xf numFmtId="197" fontId="31" fillId="34" borderId="10" xfId="0" applyNumberFormat="1" applyFont="1" applyFill="1" applyBorder="1" applyAlignment="1" applyProtection="1">
      <alignment horizontal="center" vertical="center"/>
      <protection/>
    </xf>
    <xf numFmtId="197" fontId="31" fillId="34" borderId="79" xfId="0" applyNumberFormat="1" applyFont="1" applyFill="1" applyBorder="1" applyAlignment="1" applyProtection="1">
      <alignment horizontal="center" vertical="center"/>
      <protection/>
    </xf>
    <xf numFmtId="197" fontId="29" fillId="34" borderId="49" xfId="0" applyNumberFormat="1" applyFont="1" applyFill="1" applyBorder="1" applyAlignment="1" applyProtection="1">
      <alignment horizontal="center" vertical="center"/>
      <protection/>
    </xf>
    <xf numFmtId="197" fontId="29" fillId="34" borderId="44" xfId="0" applyNumberFormat="1" applyFont="1" applyFill="1" applyBorder="1" applyAlignment="1" applyProtection="1">
      <alignment horizontal="center" vertical="center"/>
      <protection/>
    </xf>
    <xf numFmtId="0" fontId="31" fillId="34" borderId="34" xfId="0" applyFont="1" applyFill="1" applyBorder="1" applyAlignment="1">
      <alignment horizontal="center" vertical="center" wrapText="1"/>
    </xf>
    <xf numFmtId="196" fontId="31" fillId="34" borderId="77" xfId="0" applyNumberFormat="1" applyFont="1" applyFill="1" applyBorder="1" applyAlignment="1" applyProtection="1">
      <alignment vertical="center"/>
      <protection/>
    </xf>
    <xf numFmtId="201" fontId="29" fillId="34" borderId="59" xfId="0" applyNumberFormat="1" applyFont="1" applyFill="1" applyBorder="1" applyAlignment="1" applyProtection="1">
      <alignment horizontal="center" vertical="center"/>
      <protection/>
    </xf>
    <xf numFmtId="197" fontId="29" fillId="34" borderId="52" xfId="0" applyNumberFormat="1" applyFont="1" applyFill="1" applyBorder="1" applyAlignment="1" applyProtection="1">
      <alignment horizontal="center" vertical="center"/>
      <protection/>
    </xf>
    <xf numFmtId="0" fontId="39" fillId="34" borderId="31" xfId="0" applyFont="1" applyFill="1" applyBorder="1" applyAlignment="1">
      <alignment horizontal="center"/>
    </xf>
    <xf numFmtId="0" fontId="39" fillId="34" borderId="32" xfId="0" applyFont="1" applyFill="1" applyBorder="1" applyAlignment="1">
      <alignment horizontal="center"/>
    </xf>
    <xf numFmtId="0" fontId="39" fillId="34" borderId="34" xfId="0" applyFont="1" applyFill="1" applyBorder="1" applyAlignment="1">
      <alignment/>
    </xf>
    <xf numFmtId="197" fontId="29" fillId="34" borderId="28" xfId="0" applyNumberFormat="1" applyFont="1" applyFill="1" applyBorder="1" applyAlignment="1" applyProtection="1">
      <alignment horizontal="left" vertical="center"/>
      <protection/>
    </xf>
    <xf numFmtId="197" fontId="31" fillId="34" borderId="34" xfId="0" applyNumberFormat="1" applyFont="1" applyFill="1" applyBorder="1" applyAlignment="1" applyProtection="1">
      <alignment horizontal="center" vertical="center"/>
      <protection/>
    </xf>
    <xf numFmtId="197" fontId="31" fillId="34" borderId="31" xfId="0" applyNumberFormat="1" applyFont="1" applyFill="1" applyBorder="1" applyAlignment="1" applyProtection="1">
      <alignment horizontal="center" vertical="center"/>
      <protection/>
    </xf>
    <xf numFmtId="197" fontId="29" fillId="34" borderId="31" xfId="0" applyNumberFormat="1" applyFont="1" applyFill="1" applyBorder="1" applyAlignment="1" applyProtection="1">
      <alignment horizontal="center" vertical="center"/>
      <protection/>
    </xf>
    <xf numFmtId="197" fontId="29" fillId="34" borderId="77" xfId="0" applyNumberFormat="1" applyFont="1" applyFill="1" applyBorder="1" applyAlignment="1" applyProtection="1">
      <alignment horizontal="center" vertical="center"/>
      <protection/>
    </xf>
    <xf numFmtId="1" fontId="29" fillId="34" borderId="34" xfId="0" applyNumberFormat="1" applyFont="1" applyFill="1" applyBorder="1" applyAlignment="1" applyProtection="1">
      <alignment horizontal="center" vertical="center"/>
      <protection/>
    </xf>
    <xf numFmtId="1" fontId="29" fillId="34" borderId="31" xfId="0" applyNumberFormat="1" applyFont="1" applyFill="1" applyBorder="1" applyAlignment="1" applyProtection="1">
      <alignment horizontal="center" vertical="center"/>
      <protection/>
    </xf>
    <xf numFmtId="1" fontId="29" fillId="34" borderId="32" xfId="0" applyNumberFormat="1" applyFont="1" applyFill="1" applyBorder="1" applyAlignment="1" applyProtection="1">
      <alignment horizontal="center" vertical="center"/>
      <protection/>
    </xf>
    <xf numFmtId="0" fontId="29" fillId="34" borderId="34" xfId="0" applyNumberFormat="1" applyFont="1" applyFill="1" applyBorder="1" applyAlignment="1">
      <alignment horizontal="center" vertical="center" wrapText="1"/>
    </xf>
    <xf numFmtId="197" fontId="29" fillId="34" borderId="78" xfId="0" applyNumberFormat="1" applyFont="1" applyFill="1" applyBorder="1" applyAlignment="1" applyProtection="1">
      <alignment horizontal="center" vertical="center"/>
      <protection/>
    </xf>
    <xf numFmtId="203" fontId="31" fillId="34" borderId="35" xfId="0" applyNumberFormat="1" applyFont="1" applyFill="1" applyBorder="1" applyAlignment="1" applyProtection="1">
      <alignment horizontal="center" vertical="center"/>
      <protection/>
    </xf>
    <xf numFmtId="197" fontId="29" fillId="34" borderId="38" xfId="0" applyNumberFormat="1" applyFont="1" applyFill="1" applyBorder="1" applyAlignment="1" applyProtection="1">
      <alignment horizontal="center" vertical="center"/>
      <protection/>
    </xf>
    <xf numFmtId="0" fontId="39" fillId="34" borderId="38" xfId="0" applyFont="1" applyFill="1" applyBorder="1" applyAlignment="1">
      <alignment horizontal="center"/>
    </xf>
    <xf numFmtId="0" fontId="39" fillId="34" borderId="40" xfId="0" applyFont="1" applyFill="1" applyBorder="1" applyAlignment="1">
      <alignment/>
    </xf>
    <xf numFmtId="197" fontId="29" fillId="34" borderId="59" xfId="0" applyNumberFormat="1" applyFont="1" applyFill="1" applyBorder="1" applyAlignment="1" applyProtection="1">
      <alignment horizontal="left" vertical="center"/>
      <protection/>
    </xf>
    <xf numFmtId="197" fontId="29" fillId="34" borderId="79" xfId="0" applyNumberFormat="1" applyFont="1" applyFill="1" applyBorder="1" applyAlignment="1" applyProtection="1">
      <alignment horizontal="center" vertical="center"/>
      <protection/>
    </xf>
    <xf numFmtId="203" fontId="29" fillId="34" borderId="59" xfId="0" applyNumberFormat="1" applyFont="1" applyFill="1" applyBorder="1" applyAlignment="1" applyProtection="1">
      <alignment horizontal="center" vertical="center"/>
      <protection/>
    </xf>
    <xf numFmtId="197" fontId="29" fillId="34" borderId="44" xfId="0" applyNumberFormat="1" applyFont="1" applyFill="1" applyBorder="1" applyAlignment="1" applyProtection="1">
      <alignment horizontal="center" vertical="center"/>
      <protection/>
    </xf>
    <xf numFmtId="49" fontId="31" fillId="34" borderId="31" xfId="0" applyNumberFormat="1" applyFont="1" applyFill="1" applyBorder="1" applyAlignment="1">
      <alignment horizontal="center" vertical="center"/>
    </xf>
    <xf numFmtId="49" fontId="31" fillId="34" borderId="31" xfId="0" applyNumberFormat="1" applyFont="1" applyFill="1" applyBorder="1" applyAlignment="1">
      <alignment horizontal="center" vertical="center"/>
    </xf>
    <xf numFmtId="197" fontId="31" fillId="34" borderId="65" xfId="0" applyNumberFormat="1" applyFont="1" applyFill="1" applyBorder="1" applyAlignment="1" applyProtection="1">
      <alignment horizontal="center" vertical="center"/>
      <protection/>
    </xf>
    <xf numFmtId="197" fontId="31" fillId="34" borderId="49" xfId="0" applyNumberFormat="1" applyFont="1" applyFill="1" applyBorder="1" applyAlignment="1" applyProtection="1">
      <alignment horizontal="center" vertical="center"/>
      <protection/>
    </xf>
    <xf numFmtId="197" fontId="29" fillId="34" borderId="81" xfId="0" applyNumberFormat="1" applyFont="1" applyFill="1" applyBorder="1" applyAlignment="1" applyProtection="1">
      <alignment horizontal="center" vertical="center"/>
      <protection/>
    </xf>
    <xf numFmtId="198" fontId="29" fillId="34" borderId="41" xfId="0" applyNumberFormat="1" applyFont="1" applyFill="1" applyBorder="1" applyAlignment="1">
      <alignment horizontal="center" vertical="center" wrapText="1"/>
    </xf>
    <xf numFmtId="1" fontId="29" fillId="34" borderId="44" xfId="0" applyNumberFormat="1" applyFont="1" applyFill="1" applyBorder="1" applyAlignment="1" applyProtection="1">
      <alignment horizontal="center" vertical="center"/>
      <protection/>
    </xf>
    <xf numFmtId="1" fontId="29" fillId="34" borderId="65" xfId="0" applyNumberFormat="1" applyFont="1" applyFill="1" applyBorder="1" applyAlignment="1" applyProtection="1">
      <alignment horizontal="center" vertical="center"/>
      <protection/>
    </xf>
    <xf numFmtId="197" fontId="31" fillId="34" borderId="30" xfId="0" applyNumberFormat="1" applyFont="1" applyFill="1" applyBorder="1" applyAlignment="1" applyProtection="1">
      <alignment horizontal="center" vertical="center"/>
      <protection/>
    </xf>
    <xf numFmtId="203" fontId="29" fillId="34" borderId="28" xfId="0" applyNumberFormat="1" applyFont="1" applyFill="1" applyBorder="1" applyAlignment="1" applyProtection="1">
      <alignment horizontal="center" vertical="center"/>
      <protection/>
    </xf>
    <xf numFmtId="197" fontId="31" fillId="34" borderId="37" xfId="0" applyNumberFormat="1" applyFont="1" applyFill="1" applyBorder="1" applyAlignment="1" applyProtection="1">
      <alignment horizontal="center" vertical="center"/>
      <protection/>
    </xf>
    <xf numFmtId="1" fontId="29" fillId="34" borderId="37" xfId="0" applyNumberFormat="1" applyFont="1" applyFill="1" applyBorder="1" applyAlignment="1" applyProtection="1">
      <alignment horizontal="center" vertical="center"/>
      <protection/>
    </xf>
    <xf numFmtId="197" fontId="31" fillId="34" borderId="45" xfId="0" applyNumberFormat="1" applyFont="1" applyFill="1" applyBorder="1" applyAlignment="1" applyProtection="1">
      <alignment horizontal="center" vertical="center"/>
      <protection/>
    </xf>
    <xf numFmtId="0" fontId="31" fillId="34" borderId="73" xfId="0" applyNumberFormat="1" applyFont="1" applyFill="1" applyBorder="1" applyAlignment="1">
      <alignment horizontal="center" vertical="center"/>
    </xf>
    <xf numFmtId="49" fontId="31" fillId="34" borderId="11" xfId="0" applyNumberFormat="1" applyFont="1" applyFill="1" applyBorder="1" applyAlignment="1">
      <alignment horizontal="center" vertical="center"/>
    </xf>
    <xf numFmtId="49" fontId="31" fillId="34" borderId="11" xfId="0" applyNumberFormat="1" applyFont="1" applyFill="1" applyBorder="1" applyAlignment="1">
      <alignment horizontal="center" vertical="center"/>
    </xf>
    <xf numFmtId="49" fontId="31" fillId="34" borderId="74" xfId="0" applyNumberFormat="1" applyFont="1" applyFill="1" applyBorder="1" applyAlignment="1">
      <alignment horizontal="center" vertical="center"/>
    </xf>
    <xf numFmtId="0" fontId="31" fillId="34" borderId="40" xfId="0" applyNumberFormat="1" applyFont="1" applyFill="1" applyBorder="1" applyAlignment="1">
      <alignment horizontal="center" vertical="center"/>
    </xf>
    <xf numFmtId="49" fontId="31" fillId="34" borderId="13" xfId="0" applyNumberFormat="1" applyFont="1" applyFill="1" applyBorder="1" applyAlignment="1">
      <alignment horizontal="center" vertical="center"/>
    </xf>
    <xf numFmtId="49" fontId="31" fillId="34" borderId="13" xfId="0" applyNumberFormat="1" applyFont="1" applyFill="1" applyBorder="1" applyAlignment="1">
      <alignment horizontal="center" vertical="center"/>
    </xf>
    <xf numFmtId="49" fontId="31" fillId="34" borderId="78" xfId="0" applyNumberFormat="1" applyFont="1" applyFill="1" applyBorder="1" applyAlignment="1">
      <alignment horizontal="center" vertical="center"/>
    </xf>
    <xf numFmtId="1" fontId="29" fillId="34" borderId="13" xfId="0" applyNumberFormat="1" applyFont="1" applyFill="1" applyBorder="1" applyAlignment="1">
      <alignment vertical="center"/>
    </xf>
    <xf numFmtId="0" fontId="29" fillId="34" borderId="13" xfId="0" applyNumberFormat="1" applyFont="1" applyFill="1" applyBorder="1" applyAlignment="1">
      <alignment vertical="center"/>
    </xf>
    <xf numFmtId="0" fontId="29" fillId="34" borderId="38" xfId="0" applyFont="1" applyFill="1" applyBorder="1" applyAlignment="1">
      <alignment vertical="center" wrapText="1"/>
    </xf>
    <xf numFmtId="197" fontId="29" fillId="34" borderId="49" xfId="0" applyNumberFormat="1" applyFont="1" applyFill="1" applyBorder="1" applyAlignment="1" applyProtection="1">
      <alignment horizontal="left" vertical="center"/>
      <protection/>
    </xf>
    <xf numFmtId="197" fontId="29" fillId="34" borderId="81" xfId="0" applyNumberFormat="1" applyFont="1" applyFill="1" applyBorder="1" applyAlignment="1" applyProtection="1">
      <alignment horizontal="left" vertical="center"/>
      <protection/>
    </xf>
    <xf numFmtId="1" fontId="31" fillId="34" borderId="51" xfId="0" applyNumberFormat="1" applyFont="1" applyFill="1" applyBorder="1" applyAlignment="1">
      <alignment horizontal="center" vertical="center"/>
    </xf>
    <xf numFmtId="49" fontId="31" fillId="34" borderId="52" xfId="0" applyNumberFormat="1" applyFont="1" applyFill="1" applyBorder="1" applyAlignment="1">
      <alignment horizontal="center" vertical="center"/>
    </xf>
    <xf numFmtId="49" fontId="31" fillId="34" borderId="52" xfId="0" applyNumberFormat="1" applyFont="1" applyFill="1" applyBorder="1" applyAlignment="1">
      <alignment horizontal="center" vertical="center"/>
    </xf>
    <xf numFmtId="0" fontId="32" fillId="34" borderId="83" xfId="0" applyNumberFormat="1" applyFont="1" applyFill="1" applyBorder="1" applyAlignment="1" applyProtection="1">
      <alignment horizontal="center" vertical="center"/>
      <protection/>
    </xf>
    <xf numFmtId="196" fontId="31" fillId="34" borderId="51" xfId="0" applyNumberFormat="1" applyFont="1" applyFill="1" applyBorder="1" applyAlignment="1" applyProtection="1">
      <alignment vertical="center"/>
      <protection/>
    </xf>
    <xf numFmtId="196" fontId="31" fillId="34" borderId="84" xfId="0" applyNumberFormat="1" applyFont="1" applyFill="1" applyBorder="1" applyAlignment="1" applyProtection="1">
      <alignment vertical="center"/>
      <protection/>
    </xf>
    <xf numFmtId="197" fontId="29" fillId="34" borderId="51" xfId="0" applyNumberFormat="1" applyFont="1" applyFill="1" applyBorder="1" applyAlignment="1" applyProtection="1">
      <alignment horizontal="center" vertical="center"/>
      <protection/>
    </xf>
    <xf numFmtId="197" fontId="29" fillId="34" borderId="83" xfId="0" applyNumberFormat="1" applyFont="1" applyFill="1" applyBorder="1" applyAlignment="1" applyProtection="1">
      <alignment horizontal="center" vertical="center"/>
      <protection/>
    </xf>
    <xf numFmtId="203" fontId="29" fillId="34" borderId="50" xfId="0" applyNumberFormat="1" applyFont="1" applyFill="1" applyBorder="1" applyAlignment="1" applyProtection="1">
      <alignment horizontal="center" vertical="center"/>
      <protection/>
    </xf>
    <xf numFmtId="197" fontId="29" fillId="34" borderId="27" xfId="0" applyNumberFormat="1" applyFont="1" applyFill="1" applyBorder="1" applyAlignment="1" applyProtection="1">
      <alignment vertical="center"/>
      <protection/>
    </xf>
    <xf numFmtId="49" fontId="29" fillId="34" borderId="29" xfId="0" applyNumberFormat="1" applyFont="1" applyFill="1" applyBorder="1" applyAlignment="1">
      <alignment vertical="center" wrapText="1"/>
    </xf>
    <xf numFmtId="1" fontId="31" fillId="34" borderId="30" xfId="0" applyNumberFormat="1" applyFont="1" applyFill="1" applyBorder="1" applyAlignment="1">
      <alignment horizontal="center" vertical="center"/>
    </xf>
    <xf numFmtId="0" fontId="31" fillId="34" borderId="32" xfId="0" applyNumberFormat="1" applyFont="1" applyFill="1" applyBorder="1" applyAlignment="1">
      <alignment horizontal="center" vertical="center"/>
    </xf>
    <xf numFmtId="1" fontId="29" fillId="34" borderId="32" xfId="0" applyNumberFormat="1" applyFont="1" applyFill="1" applyBorder="1" applyAlignment="1">
      <alignment horizontal="center" vertical="center"/>
    </xf>
    <xf numFmtId="1" fontId="31" fillId="34" borderId="37" xfId="0" applyNumberFormat="1" applyFont="1" applyFill="1" applyBorder="1" applyAlignment="1">
      <alignment horizontal="center" vertical="center"/>
    </xf>
    <xf numFmtId="0" fontId="31" fillId="34" borderId="38" xfId="0" applyNumberFormat="1" applyFont="1" applyFill="1" applyBorder="1" applyAlignment="1">
      <alignment horizontal="center" vertical="center"/>
    </xf>
    <xf numFmtId="0" fontId="29" fillId="34" borderId="13" xfId="0" applyNumberFormat="1" applyFont="1" applyFill="1" applyBorder="1" applyAlignment="1">
      <alignment horizontal="center" vertical="center"/>
    </xf>
    <xf numFmtId="201" fontId="31" fillId="34" borderId="38" xfId="0" applyNumberFormat="1" applyFont="1" applyFill="1" applyBorder="1" applyAlignment="1" applyProtection="1">
      <alignment horizontal="center" vertical="center"/>
      <protection/>
    </xf>
    <xf numFmtId="198" fontId="29" fillId="34" borderId="36" xfId="0" applyNumberFormat="1" applyFont="1" applyFill="1" applyBorder="1" applyAlignment="1">
      <alignment horizontal="center" vertical="center" wrapText="1"/>
    </xf>
    <xf numFmtId="1" fontId="31" fillId="34" borderId="38" xfId="0" applyNumberFormat="1" applyFont="1" applyFill="1" applyBorder="1" applyAlignment="1" applyProtection="1">
      <alignment horizontal="center" vertical="center"/>
      <protection/>
    </xf>
    <xf numFmtId="0" fontId="31" fillId="34" borderId="10" xfId="0" applyNumberFormat="1" applyFont="1" applyFill="1" applyBorder="1" applyAlignment="1" applyProtection="1">
      <alignment horizontal="center" vertical="center"/>
      <protection/>
    </xf>
    <xf numFmtId="0" fontId="31" fillId="34" borderId="46" xfId="0" applyNumberFormat="1" applyFont="1" applyFill="1" applyBorder="1" applyAlignment="1" applyProtection="1">
      <alignment horizontal="center" vertical="center"/>
      <protection/>
    </xf>
    <xf numFmtId="198" fontId="29" fillId="34" borderId="60" xfId="0" applyNumberFormat="1" applyFont="1" applyFill="1" applyBorder="1" applyAlignment="1">
      <alignment horizontal="center" vertical="center" wrapText="1"/>
    </xf>
    <xf numFmtId="49" fontId="31" fillId="34" borderId="32" xfId="0" applyNumberFormat="1" applyFont="1" applyFill="1" applyBorder="1" applyAlignment="1">
      <alignment horizontal="center" vertical="center"/>
    </xf>
    <xf numFmtId="1" fontId="31" fillId="34" borderId="31" xfId="0" applyNumberFormat="1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 wrapText="1"/>
    </xf>
    <xf numFmtId="0" fontId="31" fillId="34" borderId="30" xfId="0" applyNumberFormat="1" applyFont="1" applyFill="1" applyBorder="1" applyAlignment="1">
      <alignment horizontal="center" vertical="center" wrapText="1"/>
    </xf>
    <xf numFmtId="1" fontId="31" fillId="34" borderId="30" xfId="0" applyNumberFormat="1" applyFont="1" applyFill="1" applyBorder="1" applyAlignment="1">
      <alignment horizontal="center" vertical="center" wrapText="1"/>
    </xf>
    <xf numFmtId="0" fontId="31" fillId="34" borderId="13" xfId="0" applyNumberFormat="1" applyFont="1" applyFill="1" applyBorder="1" applyAlignment="1">
      <alignment horizontal="center" vertical="center"/>
    </xf>
    <xf numFmtId="49" fontId="31" fillId="34" borderId="38" xfId="0" applyNumberFormat="1" applyFont="1" applyFill="1" applyBorder="1" applyAlignment="1">
      <alignment horizontal="center" vertical="center"/>
    </xf>
    <xf numFmtId="1" fontId="31" fillId="34" borderId="13" xfId="0" applyNumberFormat="1" applyFont="1" applyFill="1" applyBorder="1" applyAlignment="1">
      <alignment horizontal="center" vertical="center"/>
    </xf>
    <xf numFmtId="0" fontId="31" fillId="34" borderId="13" xfId="0" applyNumberFormat="1" applyFont="1" applyFill="1" applyBorder="1" applyAlignment="1">
      <alignment horizontal="center" vertical="center"/>
    </xf>
    <xf numFmtId="1" fontId="31" fillId="34" borderId="37" xfId="0" applyNumberFormat="1" applyFont="1" applyFill="1" applyBorder="1" applyAlignment="1">
      <alignment horizontal="center" vertical="center" wrapText="1"/>
    </xf>
    <xf numFmtId="201" fontId="31" fillId="34" borderId="46" xfId="0" applyNumberFormat="1" applyFont="1" applyFill="1" applyBorder="1" applyAlignment="1" applyProtection="1">
      <alignment horizontal="center" vertical="center"/>
      <protection/>
    </xf>
    <xf numFmtId="1" fontId="31" fillId="34" borderId="45" xfId="0" applyNumberFormat="1" applyFont="1" applyFill="1" applyBorder="1" applyAlignment="1">
      <alignment horizontal="center" vertical="center" wrapText="1"/>
    </xf>
    <xf numFmtId="198" fontId="31" fillId="34" borderId="36" xfId="0" applyNumberFormat="1" applyFont="1" applyFill="1" applyBorder="1" applyAlignment="1">
      <alignment horizontal="center" vertical="center" wrapText="1"/>
    </xf>
    <xf numFmtId="0" fontId="29" fillId="34" borderId="45" xfId="0" applyNumberFormat="1" applyFont="1" applyFill="1" applyBorder="1" applyAlignment="1">
      <alignment horizontal="center" vertical="center" wrapText="1"/>
    </xf>
    <xf numFmtId="1" fontId="31" fillId="34" borderId="54" xfId="0" applyNumberFormat="1" applyFont="1" applyFill="1" applyBorder="1" applyAlignment="1">
      <alignment horizontal="center" vertical="center"/>
    </xf>
    <xf numFmtId="49" fontId="31" fillId="34" borderId="56" xfId="0" applyNumberFormat="1" applyFont="1" applyFill="1" applyBorder="1" applyAlignment="1">
      <alignment horizontal="center" vertical="center"/>
    </xf>
    <xf numFmtId="49" fontId="31" fillId="34" borderId="57" xfId="0" applyNumberFormat="1" applyFont="1" applyFill="1" applyBorder="1" applyAlignment="1">
      <alignment horizontal="center" vertical="center"/>
    </xf>
    <xf numFmtId="198" fontId="29" fillId="34" borderId="98" xfId="0" applyNumberFormat="1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>
      <alignment horizontal="center" vertical="center" wrapText="1"/>
    </xf>
    <xf numFmtId="1" fontId="29" fillId="34" borderId="56" xfId="0" applyNumberFormat="1" applyFont="1" applyFill="1" applyBorder="1" applyAlignment="1">
      <alignment horizontal="center" vertical="center"/>
    </xf>
    <xf numFmtId="0" fontId="29" fillId="34" borderId="56" xfId="0" applyNumberFormat="1" applyFont="1" applyFill="1" applyBorder="1" applyAlignment="1">
      <alignment horizontal="center" vertical="center"/>
    </xf>
    <xf numFmtId="1" fontId="29" fillId="34" borderId="57" xfId="0" applyNumberFormat="1" applyFont="1" applyFill="1" applyBorder="1" applyAlignment="1">
      <alignment horizontal="center" vertical="center" wrapText="1"/>
    </xf>
    <xf numFmtId="0" fontId="31" fillId="34" borderId="54" xfId="0" applyNumberFormat="1" applyFont="1" applyFill="1" applyBorder="1" applyAlignment="1">
      <alignment horizontal="center" vertical="center" wrapText="1"/>
    </xf>
    <xf numFmtId="0" fontId="31" fillId="34" borderId="56" xfId="0" applyNumberFormat="1" applyFont="1" applyFill="1" applyBorder="1" applyAlignment="1">
      <alignment horizontal="center" vertical="center" wrapText="1"/>
    </xf>
    <xf numFmtId="1" fontId="31" fillId="34" borderId="54" xfId="0" applyNumberFormat="1" applyFont="1" applyFill="1" applyBorder="1" applyAlignment="1">
      <alignment horizontal="center" vertical="center" wrapText="1"/>
    </xf>
    <xf numFmtId="49" fontId="31" fillId="34" borderId="58" xfId="0" applyNumberFormat="1" applyFont="1" applyFill="1" applyBorder="1" applyAlignment="1">
      <alignment horizontal="center" vertical="center" wrapText="1"/>
    </xf>
    <xf numFmtId="196" fontId="31" fillId="34" borderId="30" xfId="0" applyNumberFormat="1" applyFont="1" applyFill="1" applyBorder="1" applyAlignment="1" applyProtection="1">
      <alignment vertical="center"/>
      <protection/>
    </xf>
    <xf numFmtId="196" fontId="31" fillId="34" borderId="31" xfId="0" applyNumberFormat="1" applyFont="1" applyFill="1" applyBorder="1" applyAlignment="1" applyProtection="1">
      <alignment vertical="center"/>
      <protection/>
    </xf>
    <xf numFmtId="49" fontId="29" fillId="34" borderId="29" xfId="0" applyNumberFormat="1" applyFont="1" applyFill="1" applyBorder="1" applyAlignment="1">
      <alignment horizontal="left" vertical="center" wrapText="1"/>
    </xf>
    <xf numFmtId="202" fontId="31" fillId="34" borderId="31" xfId="0" applyNumberFormat="1" applyFont="1" applyFill="1" applyBorder="1" applyAlignment="1" applyProtection="1">
      <alignment horizontal="center" vertical="center"/>
      <protection/>
    </xf>
    <xf numFmtId="202" fontId="31" fillId="34" borderId="32" xfId="0" applyNumberFormat="1" applyFont="1" applyFill="1" applyBorder="1" applyAlignment="1" applyProtection="1">
      <alignment horizontal="center" vertical="center"/>
      <protection/>
    </xf>
    <xf numFmtId="0" fontId="39" fillId="34" borderId="30" xfId="0" applyFont="1" applyFill="1" applyBorder="1" applyAlignment="1">
      <alignment/>
    </xf>
    <xf numFmtId="1" fontId="39" fillId="34" borderId="30" xfId="0" applyNumberFormat="1" applyFont="1" applyFill="1" applyBorder="1" applyAlignment="1">
      <alignment/>
    </xf>
    <xf numFmtId="202" fontId="31" fillId="34" borderId="13" xfId="0" applyNumberFormat="1" applyFont="1" applyFill="1" applyBorder="1" applyAlignment="1" applyProtection="1">
      <alignment horizontal="center" vertical="center"/>
      <protection/>
    </xf>
    <xf numFmtId="202" fontId="31" fillId="34" borderId="38" xfId="0" applyNumberFormat="1" applyFont="1" applyFill="1" applyBorder="1" applyAlignment="1" applyProtection="1">
      <alignment horizontal="center" vertical="center"/>
      <protection/>
    </xf>
    <xf numFmtId="0" fontId="39" fillId="34" borderId="37" xfId="0" applyFont="1" applyFill="1" applyBorder="1" applyAlignment="1">
      <alignment/>
    </xf>
    <xf numFmtId="1" fontId="39" fillId="34" borderId="37" xfId="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1" fontId="39" fillId="34" borderId="46" xfId="0" applyNumberFormat="1" applyFont="1" applyFill="1" applyBorder="1" applyAlignment="1">
      <alignment/>
    </xf>
    <xf numFmtId="1" fontId="39" fillId="34" borderId="45" xfId="0" applyNumberFormat="1" applyFont="1" applyFill="1" applyBorder="1" applyAlignment="1">
      <alignment/>
    </xf>
    <xf numFmtId="196" fontId="31" fillId="34" borderId="10" xfId="0" applyNumberFormat="1" applyFont="1" applyFill="1" applyBorder="1" applyAlignment="1" applyProtection="1">
      <alignment horizontal="center" vertical="center"/>
      <protection/>
    </xf>
    <xf numFmtId="196" fontId="31" fillId="34" borderId="31" xfId="0" applyNumberFormat="1" applyFont="1" applyFill="1" applyBorder="1" applyAlignment="1" applyProtection="1">
      <alignment horizontal="center" vertical="center"/>
      <protection/>
    </xf>
    <xf numFmtId="0" fontId="40" fillId="34" borderId="32" xfId="0" applyNumberFormat="1" applyFont="1" applyFill="1" applyBorder="1" applyAlignment="1" applyProtection="1">
      <alignment horizontal="center" vertical="center"/>
      <protection/>
    </xf>
    <xf numFmtId="0" fontId="40" fillId="34" borderId="38" xfId="0" applyNumberFormat="1" applyFont="1" applyFill="1" applyBorder="1" applyAlignment="1" applyProtection="1">
      <alignment horizontal="center" vertical="center"/>
      <protection/>
    </xf>
    <xf numFmtId="1" fontId="31" fillId="34" borderId="45" xfId="0" applyNumberFormat="1" applyFont="1" applyFill="1" applyBorder="1" applyAlignment="1">
      <alignment horizontal="center" vertical="center"/>
    </xf>
    <xf numFmtId="197" fontId="31" fillId="34" borderId="46" xfId="0" applyNumberFormat="1" applyFont="1" applyFill="1" applyBorder="1" applyAlignment="1" applyProtection="1">
      <alignment horizontal="center" vertical="center"/>
      <protection/>
    </xf>
    <xf numFmtId="201" fontId="29" fillId="34" borderId="60" xfId="0" applyNumberFormat="1" applyFont="1" applyFill="1" applyBorder="1" applyAlignment="1" applyProtection="1">
      <alignment horizontal="center" vertical="center"/>
      <protection/>
    </xf>
    <xf numFmtId="198" fontId="31" fillId="34" borderId="45" xfId="0" applyNumberFormat="1" applyFont="1" applyFill="1" applyBorder="1" applyAlignment="1">
      <alignment horizontal="center" vertical="center" wrapText="1"/>
    </xf>
    <xf numFmtId="1" fontId="31" fillId="34" borderId="45" xfId="0" applyNumberFormat="1" applyFont="1" applyFill="1" applyBorder="1" applyAlignment="1" applyProtection="1">
      <alignment horizontal="center" vertical="center"/>
      <protection/>
    </xf>
    <xf numFmtId="196" fontId="31" fillId="34" borderId="32" xfId="0" applyNumberFormat="1" applyFont="1" applyFill="1" applyBorder="1" applyAlignment="1" applyProtection="1">
      <alignment vertical="center"/>
      <protection/>
    </xf>
    <xf numFmtId="1" fontId="31" fillId="34" borderId="30" xfId="0" applyNumberFormat="1" applyFont="1" applyFill="1" applyBorder="1" applyAlignment="1" applyProtection="1">
      <alignment vertical="center"/>
      <protection/>
    </xf>
    <xf numFmtId="1" fontId="29" fillId="34" borderId="32" xfId="0" applyNumberFormat="1" applyFont="1" applyFill="1" applyBorder="1" applyAlignment="1">
      <alignment horizontal="center" vertical="center" wrapText="1"/>
    </xf>
    <xf numFmtId="1" fontId="31" fillId="34" borderId="38" xfId="0" applyNumberFormat="1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/>
    </xf>
    <xf numFmtId="0" fontId="31" fillId="34" borderId="46" xfId="0" applyNumberFormat="1" applyFont="1" applyFill="1" applyBorder="1" applyAlignment="1">
      <alignment horizontal="center" vertical="center"/>
    </xf>
    <xf numFmtId="1" fontId="31" fillId="34" borderId="46" xfId="0" applyNumberFormat="1" applyFont="1" applyFill="1" applyBorder="1" applyAlignment="1">
      <alignment horizontal="center" vertical="center"/>
    </xf>
    <xf numFmtId="1" fontId="29" fillId="34" borderId="46" xfId="0" applyNumberFormat="1" applyFont="1" applyFill="1" applyBorder="1" applyAlignment="1">
      <alignment horizontal="center" vertical="center" wrapText="1"/>
    </xf>
    <xf numFmtId="198" fontId="29" fillId="34" borderId="103" xfId="0" applyNumberFormat="1" applyFont="1" applyFill="1" applyBorder="1" applyAlignment="1" applyProtection="1">
      <alignment horizontal="center" vertical="center"/>
      <protection/>
    </xf>
    <xf numFmtId="196" fontId="31" fillId="34" borderId="104" xfId="0" applyNumberFormat="1" applyFont="1" applyFill="1" applyBorder="1" applyAlignment="1" applyProtection="1">
      <alignment vertical="center"/>
      <protection/>
    </xf>
    <xf numFmtId="196" fontId="31" fillId="34" borderId="101" xfId="0" applyNumberFormat="1" applyFont="1" applyFill="1" applyBorder="1" applyAlignment="1" applyProtection="1">
      <alignment vertical="center"/>
      <protection/>
    </xf>
    <xf numFmtId="1" fontId="31" fillId="34" borderId="105" xfId="0" applyNumberFormat="1" applyFont="1" applyFill="1" applyBorder="1" applyAlignment="1" applyProtection="1">
      <alignment vertical="center"/>
      <protection/>
    </xf>
    <xf numFmtId="1" fontId="31" fillId="34" borderId="100" xfId="0" applyNumberFormat="1" applyFont="1" applyFill="1" applyBorder="1" applyAlignment="1" applyProtection="1">
      <alignment vertical="center"/>
      <protection/>
    </xf>
    <xf numFmtId="196" fontId="31" fillId="34" borderId="38" xfId="0" applyNumberFormat="1" applyFont="1" applyFill="1" applyBorder="1" applyAlignment="1" applyProtection="1">
      <alignment vertical="center"/>
      <protection/>
    </xf>
    <xf numFmtId="196" fontId="31" fillId="34" borderId="13" xfId="0" applyNumberFormat="1" applyFont="1" applyFill="1" applyBorder="1" applyAlignment="1" applyProtection="1">
      <alignment horizontal="center" vertical="center"/>
      <protection/>
    </xf>
    <xf numFmtId="196" fontId="31" fillId="34" borderId="13" xfId="0" applyNumberFormat="1" applyFont="1" applyFill="1" applyBorder="1" applyAlignment="1" applyProtection="1">
      <alignment vertical="center"/>
      <protection/>
    </xf>
    <xf numFmtId="1" fontId="31" fillId="34" borderId="37" xfId="0" applyNumberFormat="1" applyFont="1" applyFill="1" applyBorder="1" applyAlignment="1" applyProtection="1">
      <alignment vertical="center"/>
      <protection/>
    </xf>
    <xf numFmtId="198" fontId="31" fillId="34" borderId="28" xfId="0" applyNumberFormat="1" applyFont="1" applyFill="1" applyBorder="1" applyAlignment="1" applyProtection="1">
      <alignment horizontal="center" vertical="center"/>
      <protection/>
    </xf>
    <xf numFmtId="0" fontId="31" fillId="34" borderId="77" xfId="0" applyFont="1" applyFill="1" applyBorder="1" applyAlignment="1">
      <alignment horizontal="center" vertical="center" wrapText="1"/>
    </xf>
    <xf numFmtId="0" fontId="31" fillId="34" borderId="78" xfId="0" applyFont="1" applyFill="1" applyBorder="1" applyAlignment="1">
      <alignment horizontal="center" vertical="center" wrapText="1"/>
    </xf>
    <xf numFmtId="198" fontId="29" fillId="34" borderId="35" xfId="0" applyNumberFormat="1" applyFont="1" applyFill="1" applyBorder="1" applyAlignment="1">
      <alignment horizontal="center" vertical="center" wrapText="1"/>
    </xf>
    <xf numFmtId="0" fontId="31" fillId="34" borderId="78" xfId="0" applyNumberFormat="1" applyFont="1" applyFill="1" applyBorder="1" applyAlignment="1">
      <alignment horizontal="center" vertical="center" wrapText="1"/>
    </xf>
    <xf numFmtId="198" fontId="29" fillId="34" borderId="59" xfId="0" applyNumberFormat="1" applyFont="1" applyFill="1" applyBorder="1" applyAlignment="1">
      <alignment horizontal="center" vertical="center" wrapText="1"/>
    </xf>
    <xf numFmtId="0" fontId="31" fillId="34" borderId="48" xfId="0" applyFont="1" applyFill="1" applyBorder="1" applyAlignment="1">
      <alignment horizontal="center" vertical="center" wrapText="1"/>
    </xf>
    <xf numFmtId="0" fontId="31" fillId="34" borderId="79" xfId="0" applyNumberFormat="1" applyFont="1" applyFill="1" applyBorder="1" applyAlignment="1">
      <alignment horizontal="center" vertical="center" wrapText="1"/>
    </xf>
    <xf numFmtId="196" fontId="31" fillId="34" borderId="77" xfId="0" applyNumberFormat="1" applyFont="1" applyFill="1" applyBorder="1" applyAlignment="1" applyProtection="1">
      <alignment horizontal="center" vertical="center"/>
      <protection/>
    </xf>
    <xf numFmtId="1" fontId="31" fillId="34" borderId="32" xfId="0" applyNumberFormat="1" applyFont="1" applyFill="1" applyBorder="1" applyAlignment="1" applyProtection="1">
      <alignment horizontal="center" vertical="center"/>
      <protection/>
    </xf>
    <xf numFmtId="196" fontId="31" fillId="34" borderId="78" xfId="0" applyNumberFormat="1" applyFont="1" applyFill="1" applyBorder="1" applyAlignment="1" applyProtection="1">
      <alignment horizontal="center" vertical="center"/>
      <protection/>
    </xf>
    <xf numFmtId="196" fontId="31" fillId="34" borderId="37" xfId="0" applyNumberFormat="1" applyFont="1" applyFill="1" applyBorder="1" applyAlignment="1" applyProtection="1">
      <alignment vertical="center"/>
      <protection/>
    </xf>
    <xf numFmtId="1" fontId="31" fillId="34" borderId="38" xfId="0" applyNumberFormat="1" applyFont="1" applyFill="1" applyBorder="1" applyAlignment="1" applyProtection="1">
      <alignment horizontal="center" vertical="center"/>
      <protection/>
    </xf>
    <xf numFmtId="196" fontId="31" fillId="34" borderId="37" xfId="0" applyNumberFormat="1" applyFont="1" applyFill="1" applyBorder="1" applyAlignment="1" applyProtection="1">
      <alignment vertical="center"/>
      <protection/>
    </xf>
    <xf numFmtId="196" fontId="31" fillId="34" borderId="10" xfId="0" applyNumberFormat="1" applyFont="1" applyFill="1" applyBorder="1" applyAlignment="1" applyProtection="1">
      <alignment vertical="center"/>
      <protection/>
    </xf>
    <xf numFmtId="196" fontId="31" fillId="34" borderId="46" xfId="0" applyNumberFormat="1" applyFont="1" applyFill="1" applyBorder="1" applyAlignment="1" applyProtection="1">
      <alignment vertical="center"/>
      <protection/>
    </xf>
    <xf numFmtId="196" fontId="31" fillId="34" borderId="79" xfId="0" applyNumberFormat="1" applyFont="1" applyFill="1" applyBorder="1" applyAlignment="1" applyProtection="1">
      <alignment horizontal="center" vertical="center"/>
      <protection/>
    </xf>
    <xf numFmtId="196" fontId="31" fillId="34" borderId="45" xfId="0" applyNumberFormat="1" applyFont="1" applyFill="1" applyBorder="1" applyAlignment="1" applyProtection="1">
      <alignment vertical="center"/>
      <protection/>
    </xf>
    <xf numFmtId="1" fontId="31" fillId="34" borderId="46" xfId="0" applyNumberFormat="1" applyFont="1" applyFill="1" applyBorder="1" applyAlignment="1" applyProtection="1">
      <alignment horizontal="center" vertical="center"/>
      <protection/>
    </xf>
    <xf numFmtId="196" fontId="31" fillId="34" borderId="45" xfId="0" applyNumberFormat="1" applyFont="1" applyFill="1" applyBorder="1" applyAlignment="1" applyProtection="1">
      <alignment vertical="center"/>
      <protection/>
    </xf>
    <xf numFmtId="0" fontId="31" fillId="34" borderId="79" xfId="0" applyFont="1" applyFill="1" applyBorder="1" applyAlignment="1">
      <alignment horizontal="center" vertical="center" wrapText="1"/>
    </xf>
    <xf numFmtId="1" fontId="31" fillId="34" borderId="78" xfId="0" applyNumberFormat="1" applyFont="1" applyFill="1" applyBorder="1" applyAlignment="1">
      <alignment horizontal="center" vertical="center" wrapText="1"/>
    </xf>
    <xf numFmtId="49" fontId="31" fillId="34" borderId="37" xfId="0" applyNumberFormat="1" applyFont="1" applyFill="1" applyBorder="1" applyAlignment="1">
      <alignment horizontal="center" vertical="center" wrapText="1"/>
    </xf>
    <xf numFmtId="1" fontId="31" fillId="34" borderId="10" xfId="0" applyNumberFormat="1" applyFont="1" applyFill="1" applyBorder="1" applyAlignment="1" applyProtection="1">
      <alignment horizontal="center" vertical="center"/>
      <protection/>
    </xf>
    <xf numFmtId="1" fontId="31" fillId="34" borderId="77" xfId="0" applyNumberFormat="1" applyFont="1" applyFill="1" applyBorder="1" applyAlignment="1">
      <alignment horizontal="center" vertical="center" wrapText="1"/>
    </xf>
    <xf numFmtId="1" fontId="31" fillId="34" borderId="79" xfId="0" applyNumberFormat="1" applyFont="1" applyFill="1" applyBorder="1" applyAlignment="1">
      <alignment horizontal="center" vertical="center" wrapText="1"/>
    </xf>
    <xf numFmtId="196" fontId="31" fillId="34" borderId="51" xfId="0" applyNumberFormat="1" applyFont="1" applyFill="1" applyBorder="1" applyAlignment="1" applyProtection="1">
      <alignment vertical="center"/>
      <protection/>
    </xf>
    <xf numFmtId="196" fontId="31" fillId="34" borderId="52" xfId="0" applyNumberFormat="1" applyFont="1" applyFill="1" applyBorder="1" applyAlignment="1" applyProtection="1">
      <alignment horizontal="center" vertical="center"/>
      <protection/>
    </xf>
    <xf numFmtId="196" fontId="31" fillId="34" borderId="52" xfId="0" applyNumberFormat="1" applyFont="1" applyFill="1" applyBorder="1" applyAlignment="1" applyProtection="1">
      <alignment vertical="center"/>
      <protection/>
    </xf>
    <xf numFmtId="196" fontId="31" fillId="34" borderId="53" xfId="0" applyNumberFormat="1" applyFont="1" applyFill="1" applyBorder="1" applyAlignment="1" applyProtection="1">
      <alignment vertical="center"/>
      <protection/>
    </xf>
    <xf numFmtId="0" fontId="31" fillId="34" borderId="84" xfId="0" applyFont="1" applyFill="1" applyBorder="1" applyAlignment="1">
      <alignment horizontal="center" vertical="center" wrapText="1"/>
    </xf>
    <xf numFmtId="196" fontId="31" fillId="34" borderId="52" xfId="0" applyNumberFormat="1" applyFont="1" applyFill="1" applyBorder="1" applyAlignment="1" applyProtection="1">
      <alignment horizontal="center" vertical="center"/>
      <protection/>
    </xf>
    <xf numFmtId="196" fontId="31" fillId="34" borderId="83" xfId="0" applyNumberFormat="1" applyFont="1" applyFill="1" applyBorder="1" applyAlignment="1" applyProtection="1">
      <alignment horizontal="center" vertical="center"/>
      <protection/>
    </xf>
    <xf numFmtId="1" fontId="31" fillId="34" borderId="53" xfId="0" applyNumberFormat="1" applyFont="1" applyFill="1" applyBorder="1" applyAlignment="1" applyProtection="1">
      <alignment vertical="center"/>
      <protection/>
    </xf>
    <xf numFmtId="1" fontId="31" fillId="34" borderId="51" xfId="0" applyNumberFormat="1" applyFont="1" applyFill="1" applyBorder="1" applyAlignment="1" applyProtection="1">
      <alignment vertical="center"/>
      <protection/>
    </xf>
    <xf numFmtId="49" fontId="31" fillId="34" borderId="30" xfId="0" applyNumberFormat="1" applyFont="1" applyFill="1" applyBorder="1" applyAlignment="1">
      <alignment horizontal="center" vertical="center" wrapText="1"/>
    </xf>
    <xf numFmtId="201" fontId="31" fillId="34" borderId="32" xfId="0" applyNumberFormat="1" applyFont="1" applyFill="1" applyBorder="1" applyAlignment="1" applyProtection="1">
      <alignment horizontal="center" vertical="center"/>
      <protection/>
    </xf>
    <xf numFmtId="198" fontId="29" fillId="34" borderId="28" xfId="0" applyNumberFormat="1" applyFont="1" applyFill="1" applyBorder="1" applyAlignment="1">
      <alignment horizontal="center" vertical="center" wrapText="1"/>
    </xf>
    <xf numFmtId="0" fontId="31" fillId="34" borderId="77" xfId="0" applyNumberFormat="1" applyFont="1" applyFill="1" applyBorder="1" applyAlignment="1">
      <alignment horizontal="center" vertical="center" wrapText="1"/>
    </xf>
    <xf numFmtId="1" fontId="31" fillId="34" borderId="32" xfId="0" applyNumberFormat="1" applyFont="1" applyFill="1" applyBorder="1" applyAlignment="1" applyProtection="1">
      <alignment horizontal="center" vertical="center"/>
      <protection/>
    </xf>
    <xf numFmtId="1" fontId="31" fillId="34" borderId="30" xfId="0" applyNumberFormat="1" applyFont="1" applyFill="1" applyBorder="1" applyAlignment="1">
      <alignment horizontal="center" vertical="center" wrapText="1"/>
    </xf>
    <xf numFmtId="1" fontId="31" fillId="34" borderId="13" xfId="0" applyNumberFormat="1" applyFont="1" applyFill="1" applyBorder="1" applyAlignment="1" applyProtection="1">
      <alignment horizontal="center" vertical="center"/>
      <protection/>
    </xf>
    <xf numFmtId="198" fontId="29" fillId="34" borderId="35" xfId="0" applyNumberFormat="1" applyFont="1" applyFill="1" applyBorder="1" applyAlignment="1" applyProtection="1">
      <alignment horizontal="center" vertical="center"/>
      <protection/>
    </xf>
    <xf numFmtId="1" fontId="31" fillId="34" borderId="78" xfId="0" applyNumberFormat="1" applyFont="1" applyFill="1" applyBorder="1" applyAlignment="1">
      <alignment horizontal="center" vertical="center"/>
    </xf>
    <xf numFmtId="1" fontId="31" fillId="34" borderId="79" xfId="0" applyNumberFormat="1" applyFont="1" applyFill="1" applyBorder="1" applyAlignment="1">
      <alignment horizontal="center" vertical="center"/>
    </xf>
    <xf numFmtId="1" fontId="31" fillId="34" borderId="45" xfId="0" applyNumberFormat="1" applyFont="1" applyFill="1" applyBorder="1" applyAlignment="1" applyProtection="1">
      <alignment vertical="center"/>
      <protection/>
    </xf>
    <xf numFmtId="0" fontId="31" fillId="34" borderId="77" xfId="0" applyFont="1" applyFill="1" applyBorder="1" applyAlignment="1">
      <alignment horizontal="center" vertical="center" wrapText="1"/>
    </xf>
    <xf numFmtId="0" fontId="31" fillId="34" borderId="78" xfId="0" applyFont="1" applyFill="1" applyBorder="1" applyAlignment="1">
      <alignment horizontal="center" vertical="center" wrapText="1"/>
    </xf>
    <xf numFmtId="1" fontId="31" fillId="34" borderId="77" xfId="0" applyNumberFormat="1" applyFont="1" applyFill="1" applyBorder="1" applyAlignment="1">
      <alignment horizontal="center" vertical="center"/>
    </xf>
    <xf numFmtId="196" fontId="31" fillId="34" borderId="77" xfId="0" applyNumberFormat="1" applyFont="1" applyFill="1" applyBorder="1" applyAlignment="1" applyProtection="1">
      <alignment horizontal="center" vertical="center"/>
      <protection/>
    </xf>
    <xf numFmtId="196" fontId="31" fillId="34" borderId="78" xfId="0" applyNumberFormat="1" applyFont="1" applyFill="1" applyBorder="1" applyAlignment="1" applyProtection="1">
      <alignment horizontal="center" vertical="center"/>
      <protection/>
    </xf>
    <xf numFmtId="198" fontId="29" fillId="34" borderId="28" xfId="0" applyNumberFormat="1" applyFont="1" applyFill="1" applyBorder="1" applyAlignment="1" applyProtection="1">
      <alignment horizontal="center" vertical="center"/>
      <protection/>
    </xf>
    <xf numFmtId="198" fontId="31" fillId="34" borderId="35" xfId="0" applyNumberFormat="1" applyFont="1" applyFill="1" applyBorder="1" applyAlignment="1" applyProtection="1">
      <alignment horizontal="center" vertical="center"/>
      <protection/>
    </xf>
    <xf numFmtId="198" fontId="29" fillId="34" borderId="59" xfId="0" applyNumberFormat="1" applyFont="1" applyFill="1" applyBorder="1" applyAlignment="1" applyProtection="1">
      <alignment horizontal="center" vertical="center"/>
      <protection/>
    </xf>
    <xf numFmtId="196" fontId="31" fillId="34" borderId="37" xfId="0" applyNumberFormat="1" applyFont="1" applyFill="1" applyBorder="1" applyAlignment="1" applyProtection="1">
      <alignment horizontal="center" vertical="center" wrapText="1"/>
      <protection/>
    </xf>
    <xf numFmtId="0" fontId="31" fillId="34" borderId="13" xfId="0" applyNumberFormat="1" applyFont="1" applyFill="1" applyBorder="1" applyAlignment="1" applyProtection="1">
      <alignment horizontal="center" vertical="center" wrapText="1"/>
      <protection/>
    </xf>
    <xf numFmtId="196" fontId="31" fillId="34" borderId="38" xfId="0" applyNumberFormat="1" applyFont="1" applyFill="1" applyBorder="1" applyAlignment="1" applyProtection="1">
      <alignment horizontal="center" vertical="center" wrapText="1"/>
      <protection/>
    </xf>
    <xf numFmtId="0" fontId="30" fillId="34" borderId="37" xfId="0" applyNumberFormat="1" applyFont="1" applyFill="1" applyBorder="1" applyAlignment="1" applyProtection="1">
      <alignment vertical="center"/>
      <protection/>
    </xf>
    <xf numFmtId="196" fontId="31" fillId="34" borderId="45" xfId="0" applyNumberFormat="1" applyFont="1" applyFill="1" applyBorder="1" applyAlignment="1" applyProtection="1">
      <alignment horizontal="center" vertical="center" wrapText="1"/>
      <protection/>
    </xf>
    <xf numFmtId="0" fontId="31" fillId="34" borderId="10" xfId="0" applyNumberFormat="1" applyFont="1" applyFill="1" applyBorder="1" applyAlignment="1" applyProtection="1">
      <alignment horizontal="center" vertical="center" wrapText="1"/>
      <protection/>
    </xf>
    <xf numFmtId="196" fontId="31" fillId="34" borderId="46" xfId="0" applyNumberFormat="1" applyFont="1" applyFill="1" applyBorder="1" applyAlignment="1" applyProtection="1">
      <alignment horizontal="center" vertical="center" wrapText="1"/>
      <protection/>
    </xf>
    <xf numFmtId="0" fontId="30" fillId="34" borderId="45" xfId="0" applyNumberFormat="1" applyFont="1" applyFill="1" applyBorder="1" applyAlignment="1" applyProtection="1">
      <alignment vertical="center"/>
      <protection/>
    </xf>
    <xf numFmtId="1" fontId="31" fillId="34" borderId="31" xfId="0" applyNumberFormat="1" applyFont="1" applyFill="1" applyBorder="1" applyAlignment="1">
      <alignment horizontal="center" vertical="center"/>
    </xf>
    <xf numFmtId="1" fontId="31" fillId="34" borderId="77" xfId="0" applyNumberFormat="1" applyFont="1" applyFill="1" applyBorder="1" applyAlignment="1">
      <alignment horizontal="center" vertical="center" wrapText="1"/>
    </xf>
    <xf numFmtId="1" fontId="31" fillId="34" borderId="78" xfId="0" applyNumberFormat="1" applyFont="1" applyFill="1" applyBorder="1" applyAlignment="1">
      <alignment horizontal="center" vertical="center" wrapText="1"/>
    </xf>
    <xf numFmtId="49" fontId="29" fillId="34" borderId="82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196" fontId="29" fillId="34" borderId="49" xfId="0" applyNumberFormat="1" applyFont="1" applyFill="1" applyBorder="1" applyAlignment="1" applyProtection="1">
      <alignment horizontal="center" vertical="center"/>
      <protection/>
    </xf>
    <xf numFmtId="1" fontId="29" fillId="34" borderId="81" xfId="0" applyNumberFormat="1" applyFont="1" applyFill="1" applyBorder="1" applyAlignment="1">
      <alignment horizontal="center" vertical="center"/>
    </xf>
    <xf numFmtId="0" fontId="42" fillId="34" borderId="42" xfId="0" applyNumberFormat="1" applyFont="1" applyFill="1" applyBorder="1" applyAlignment="1" applyProtection="1">
      <alignment vertical="center"/>
      <protection/>
    </xf>
    <xf numFmtId="196" fontId="42" fillId="34" borderId="11" xfId="0" applyNumberFormat="1" applyFont="1" applyFill="1" applyBorder="1" applyAlignment="1" applyProtection="1">
      <alignment vertical="center"/>
      <protection/>
    </xf>
    <xf numFmtId="196" fontId="42" fillId="34" borderId="12" xfId="0" applyNumberFormat="1" applyFont="1" applyFill="1" applyBorder="1" applyAlignment="1" applyProtection="1">
      <alignment vertical="center"/>
      <protection/>
    </xf>
    <xf numFmtId="196" fontId="42" fillId="34" borderId="42" xfId="0" applyNumberFormat="1" applyFont="1" applyFill="1" applyBorder="1" applyAlignment="1" applyProtection="1">
      <alignment vertical="center"/>
      <protection/>
    </xf>
    <xf numFmtId="196" fontId="29" fillId="34" borderId="37" xfId="0" applyNumberFormat="1" applyFont="1" applyFill="1" applyBorder="1" applyAlignment="1" applyProtection="1">
      <alignment horizontal="center" vertical="center" wrapText="1"/>
      <protection/>
    </xf>
    <xf numFmtId="0" fontId="29" fillId="34" borderId="13" xfId="0" applyNumberFormat="1" applyFont="1" applyFill="1" applyBorder="1" applyAlignment="1" applyProtection="1">
      <alignment horizontal="center" vertical="center" wrapText="1"/>
      <protection/>
    </xf>
    <xf numFmtId="196" fontId="29" fillId="34" borderId="38" xfId="0" applyNumberFormat="1" applyFont="1" applyFill="1" applyBorder="1" applyAlignment="1" applyProtection="1">
      <alignment horizontal="center" vertical="center" wrapText="1"/>
      <protection/>
    </xf>
    <xf numFmtId="0" fontId="29" fillId="34" borderId="40" xfId="0" applyFont="1" applyFill="1" applyBorder="1" applyAlignment="1">
      <alignment horizontal="center" vertical="center" wrapText="1"/>
    </xf>
    <xf numFmtId="196" fontId="29" fillId="34" borderId="13" xfId="0" applyNumberFormat="1" applyFont="1" applyFill="1" applyBorder="1" applyAlignment="1" applyProtection="1">
      <alignment horizontal="center" vertical="center"/>
      <protection/>
    </xf>
    <xf numFmtId="196" fontId="29" fillId="34" borderId="78" xfId="0" applyNumberFormat="1" applyFont="1" applyFill="1" applyBorder="1" applyAlignment="1" applyProtection="1">
      <alignment horizontal="center" vertical="center"/>
      <protection/>
    </xf>
    <xf numFmtId="0" fontId="42" fillId="34" borderId="37" xfId="0" applyNumberFormat="1" applyFont="1" applyFill="1" applyBorder="1" applyAlignment="1" applyProtection="1">
      <alignment vertical="center"/>
      <protection/>
    </xf>
    <xf numFmtId="196" fontId="42" fillId="34" borderId="13" xfId="0" applyNumberFormat="1" applyFont="1" applyFill="1" applyBorder="1" applyAlignment="1" applyProtection="1">
      <alignment vertical="center"/>
      <protection/>
    </xf>
    <xf numFmtId="196" fontId="42" fillId="34" borderId="38" xfId="0" applyNumberFormat="1" applyFont="1" applyFill="1" applyBorder="1" applyAlignment="1" applyProtection="1">
      <alignment vertical="center"/>
      <protection/>
    </xf>
    <xf numFmtId="196" fontId="42" fillId="34" borderId="37" xfId="0" applyNumberFormat="1" applyFont="1" applyFill="1" applyBorder="1" applyAlignment="1" applyProtection="1">
      <alignment vertical="center"/>
      <protection/>
    </xf>
    <xf numFmtId="49" fontId="29" fillId="34" borderId="41" xfId="0" applyNumberFormat="1" applyFont="1" applyFill="1" applyBorder="1" applyAlignment="1">
      <alignment horizontal="center" vertical="center" wrapText="1"/>
    </xf>
    <xf numFmtId="196" fontId="29" fillId="34" borderId="64" xfId="0" applyNumberFormat="1" applyFont="1" applyFill="1" applyBorder="1" applyAlignment="1" applyProtection="1">
      <alignment horizontal="center" vertical="center"/>
      <protection/>
    </xf>
    <xf numFmtId="196" fontId="29" fillId="34" borderId="44" xfId="0" applyNumberFormat="1" applyFont="1" applyFill="1" applyBorder="1" applyAlignment="1" applyProtection="1">
      <alignment horizontal="center" vertical="center"/>
      <protection/>
    </xf>
    <xf numFmtId="198" fontId="29" fillId="34" borderId="41" xfId="0" applyNumberFormat="1" applyFont="1" applyFill="1" applyBorder="1" applyAlignment="1" applyProtection="1">
      <alignment horizontal="center" vertical="center"/>
      <protection/>
    </xf>
    <xf numFmtId="0" fontId="29" fillId="34" borderId="65" xfId="0" applyFont="1" applyFill="1" applyBorder="1" applyAlignment="1">
      <alignment horizontal="center" vertical="center" wrapText="1"/>
    </xf>
    <xf numFmtId="0" fontId="29" fillId="34" borderId="64" xfId="0" applyNumberFormat="1" applyFont="1" applyFill="1" applyBorder="1" applyAlignment="1">
      <alignment horizontal="center" vertical="center" wrapText="1"/>
    </xf>
    <xf numFmtId="0" fontId="29" fillId="34" borderId="49" xfId="0" applyNumberFormat="1" applyFont="1" applyFill="1" applyBorder="1" applyAlignment="1">
      <alignment horizontal="center" vertical="center" wrapText="1"/>
    </xf>
    <xf numFmtId="1" fontId="29" fillId="34" borderId="44" xfId="0" applyNumberFormat="1" applyFont="1" applyFill="1" applyBorder="1" applyAlignment="1">
      <alignment horizontal="center" vertical="center" wrapText="1"/>
    </xf>
    <xf numFmtId="1" fontId="29" fillId="34" borderId="49" xfId="0" applyNumberFormat="1" applyFont="1" applyFill="1" applyBorder="1" applyAlignment="1">
      <alignment horizontal="center" vertical="center" wrapText="1"/>
    </xf>
    <xf numFmtId="1" fontId="31" fillId="34" borderId="45" xfId="0" applyNumberFormat="1" applyFont="1" applyFill="1" applyBorder="1" applyAlignment="1" applyProtection="1">
      <alignment horizontal="center" vertical="center"/>
      <protection/>
    </xf>
    <xf numFmtId="49" fontId="31" fillId="34" borderId="28" xfId="0" applyNumberFormat="1" applyFont="1" applyFill="1" applyBorder="1" applyAlignment="1" applyProtection="1">
      <alignment horizontal="center" vertical="center"/>
      <protection/>
    </xf>
    <xf numFmtId="197" fontId="40" fillId="34" borderId="32" xfId="0" applyNumberFormat="1" applyFont="1" applyFill="1" applyBorder="1" applyAlignment="1" applyProtection="1">
      <alignment horizontal="center" vertical="center"/>
      <protection/>
    </xf>
    <xf numFmtId="1" fontId="31" fillId="34" borderId="73" xfId="0" applyNumberFormat="1" applyFont="1" applyFill="1" applyBorder="1" applyAlignment="1">
      <alignment horizontal="center" vertical="center" wrapText="1"/>
    </xf>
    <xf numFmtId="1" fontId="31" fillId="34" borderId="11" xfId="0" applyNumberFormat="1" applyFont="1" applyFill="1" applyBorder="1" applyAlignment="1">
      <alignment horizontal="center" vertical="center" wrapText="1"/>
    </xf>
    <xf numFmtId="1" fontId="31" fillId="34" borderId="74" xfId="0" applyNumberFormat="1" applyFont="1" applyFill="1" applyBorder="1" applyAlignment="1">
      <alignment horizontal="center" vertical="center" wrapText="1"/>
    </xf>
    <xf numFmtId="1" fontId="29" fillId="34" borderId="90" xfId="0" applyNumberFormat="1" applyFont="1" applyFill="1" applyBorder="1" applyAlignment="1">
      <alignment horizontal="center" vertical="center" wrapText="1"/>
    </xf>
    <xf numFmtId="1" fontId="29" fillId="34" borderId="73" xfId="0" applyNumberFormat="1" applyFont="1" applyFill="1" applyBorder="1" applyAlignment="1">
      <alignment horizontal="center" vertical="center" wrapText="1"/>
    </xf>
    <xf numFmtId="49" fontId="31" fillId="34" borderId="35" xfId="0" applyNumberFormat="1" applyFont="1" applyFill="1" applyBorder="1" applyAlignment="1">
      <alignment horizontal="center" vertical="center" wrapText="1"/>
    </xf>
    <xf numFmtId="49" fontId="31" fillId="34" borderId="35" xfId="0" applyNumberFormat="1" applyFont="1" applyFill="1" applyBorder="1" applyAlignment="1" applyProtection="1">
      <alignment horizontal="center" vertical="center"/>
      <protection/>
    </xf>
    <xf numFmtId="196" fontId="31" fillId="34" borderId="37" xfId="0" applyNumberFormat="1" applyFont="1" applyFill="1" applyBorder="1" applyAlignment="1" applyProtection="1">
      <alignment horizontal="left" vertical="center"/>
      <protection/>
    </xf>
    <xf numFmtId="49" fontId="31" fillId="34" borderId="43" xfId="0" applyNumberFormat="1" applyFont="1" applyFill="1" applyBorder="1" applyAlignment="1" applyProtection="1">
      <alignment horizontal="center" vertical="center"/>
      <protection/>
    </xf>
    <xf numFmtId="196" fontId="30" fillId="34" borderId="30" xfId="0" applyNumberFormat="1" applyFont="1" applyFill="1" applyBorder="1" applyAlignment="1" applyProtection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198" fontId="29" fillId="34" borderId="33" xfId="0" applyNumberFormat="1" applyFont="1" applyFill="1" applyBorder="1" applyAlignment="1">
      <alignment horizontal="center" vertical="center" wrapText="1"/>
    </xf>
    <xf numFmtId="1" fontId="29" fillId="34" borderId="42" xfId="0" applyNumberFormat="1" applyFont="1" applyFill="1" applyBorder="1" applyAlignment="1">
      <alignment horizontal="center" vertical="center" wrapText="1"/>
    </xf>
    <xf numFmtId="0" fontId="31" fillId="34" borderId="30" xfId="0" applyFont="1" applyFill="1" applyBorder="1" applyAlignment="1" applyProtection="1">
      <alignment horizontal="center" vertical="center"/>
      <protection/>
    </xf>
    <xf numFmtId="0" fontId="31" fillId="34" borderId="37" xfId="0" applyFont="1" applyFill="1" applyBorder="1" applyAlignment="1" applyProtection="1">
      <alignment horizontal="center" vertical="center"/>
      <protection/>
    </xf>
    <xf numFmtId="198" fontId="29" fillId="34" borderId="0" xfId="0" applyNumberFormat="1" applyFont="1" applyFill="1" applyBorder="1" applyAlignment="1" applyProtection="1">
      <alignment horizontal="right" vertical="center"/>
      <protection/>
    </xf>
    <xf numFmtId="0" fontId="39" fillId="34" borderId="0" xfId="0" applyFont="1" applyFill="1" applyBorder="1" applyAlignment="1">
      <alignment horizontal="center" vertical="center" wrapText="1"/>
    </xf>
    <xf numFmtId="198" fontId="29" fillId="34" borderId="13" xfId="0" applyNumberFormat="1" applyFont="1" applyFill="1" applyBorder="1" applyAlignment="1" applyProtection="1">
      <alignment horizontal="center" vertical="center" wrapText="1"/>
      <protection/>
    </xf>
    <xf numFmtId="0" fontId="39" fillId="34" borderId="13" xfId="0" applyFont="1" applyFill="1" applyBorder="1" applyAlignment="1">
      <alignment horizontal="center" vertical="center" wrapText="1"/>
    </xf>
    <xf numFmtId="198" fontId="29" fillId="34" borderId="13" xfId="0" applyNumberFormat="1" applyFont="1" applyFill="1" applyBorder="1" applyAlignment="1" applyProtection="1">
      <alignment horizontal="right" vertical="center"/>
      <protection/>
    </xf>
    <xf numFmtId="0" fontId="31" fillId="34" borderId="13" xfId="0" applyFont="1" applyFill="1" applyBorder="1" applyAlignment="1" applyProtection="1">
      <alignment horizontal="center" vertical="center"/>
      <protection/>
    </xf>
    <xf numFmtId="0" fontId="29" fillId="34" borderId="0" xfId="0" applyNumberFormat="1" applyFont="1" applyFill="1" applyBorder="1" applyAlignment="1" applyProtection="1">
      <alignment vertical="center"/>
      <protection/>
    </xf>
    <xf numFmtId="0" fontId="29" fillId="34" borderId="0" xfId="0" applyNumberFormat="1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>
      <alignment horizontal="center" vertical="center" wrapText="1"/>
    </xf>
    <xf numFmtId="1" fontId="31" fillId="34" borderId="53" xfId="0" applyNumberFormat="1" applyFont="1" applyFill="1" applyBorder="1" applyAlignment="1">
      <alignment horizontal="center" vertical="center"/>
    </xf>
    <xf numFmtId="198" fontId="29" fillId="10" borderId="50" xfId="0" applyNumberFormat="1" applyFont="1" applyFill="1" applyBorder="1" applyAlignment="1" applyProtection="1">
      <alignment horizontal="center" vertical="center" wrapText="1"/>
      <protection/>
    </xf>
    <xf numFmtId="198" fontId="29" fillId="10" borderId="87" xfId="0" applyNumberFormat="1" applyFont="1" applyFill="1" applyBorder="1" applyAlignment="1" applyProtection="1">
      <alignment horizontal="center" vertical="center" wrapText="1"/>
      <protection/>
    </xf>
    <xf numFmtId="1" fontId="29" fillId="10" borderId="87" xfId="0" applyNumberFormat="1" applyFont="1" applyFill="1" applyBorder="1" applyAlignment="1" applyProtection="1">
      <alignment horizontal="center" vertical="center" wrapText="1"/>
      <protection/>
    </xf>
    <xf numFmtId="1" fontId="29" fillId="10" borderId="86" xfId="0" applyNumberFormat="1" applyFont="1" applyFill="1" applyBorder="1" applyAlignment="1" applyProtection="1">
      <alignment horizontal="center" vertical="center" wrapText="1"/>
      <protection/>
    </xf>
    <xf numFmtId="1" fontId="29" fillId="10" borderId="50" xfId="0" applyNumberFormat="1" applyFont="1" applyFill="1" applyBorder="1" applyAlignment="1" applyProtection="1">
      <alignment horizontal="center" vertical="center" wrapText="1"/>
      <protection/>
    </xf>
    <xf numFmtId="203" fontId="29" fillId="10" borderId="50" xfId="0" applyNumberFormat="1" applyFont="1" applyFill="1" applyBorder="1" applyAlignment="1" applyProtection="1">
      <alignment horizontal="center" vertical="center"/>
      <protection/>
    </xf>
    <xf numFmtId="202" fontId="29" fillId="10" borderId="50" xfId="0" applyNumberFormat="1" applyFont="1" applyFill="1" applyBorder="1" applyAlignment="1" applyProtection="1">
      <alignment horizontal="center" vertical="center"/>
      <protection/>
    </xf>
    <xf numFmtId="202" fontId="29" fillId="10" borderId="50" xfId="0" applyNumberFormat="1" applyFont="1" applyFill="1" applyBorder="1" applyAlignment="1" applyProtection="1">
      <alignment horizontal="center" vertical="center"/>
      <protection/>
    </xf>
    <xf numFmtId="196" fontId="31" fillId="34" borderId="51" xfId="0" applyNumberFormat="1" applyFont="1" applyFill="1" applyBorder="1" applyAlignment="1" applyProtection="1">
      <alignment horizontal="center" vertical="center"/>
      <protection/>
    </xf>
    <xf numFmtId="201" fontId="29" fillId="34" borderId="38" xfId="0" applyNumberFormat="1" applyFont="1" applyFill="1" applyBorder="1" applyAlignment="1" applyProtection="1">
      <alignment horizontal="center" vertical="center"/>
      <protection/>
    </xf>
    <xf numFmtId="0" fontId="31" fillId="34" borderId="28" xfId="0" applyFont="1" applyFill="1" applyBorder="1" applyAlignment="1">
      <alignment horizontal="left" vertical="center" wrapText="1"/>
    </xf>
    <xf numFmtId="49" fontId="29" fillId="34" borderId="59" xfId="0" applyNumberFormat="1" applyFont="1" applyFill="1" applyBorder="1" applyAlignment="1">
      <alignment horizontal="left" vertical="center" wrapText="1"/>
    </xf>
    <xf numFmtId="201" fontId="31" fillId="34" borderId="35" xfId="0" applyNumberFormat="1" applyFont="1" applyFill="1" applyBorder="1" applyAlignment="1" applyProtection="1">
      <alignment horizontal="center" vertical="center"/>
      <protection/>
    </xf>
    <xf numFmtId="196" fontId="29" fillId="34" borderId="62" xfId="0" applyNumberFormat="1" applyFont="1" applyFill="1" applyBorder="1" applyAlignment="1" applyProtection="1">
      <alignment horizontal="center" vertical="center"/>
      <protection/>
    </xf>
    <xf numFmtId="196" fontId="29" fillId="34" borderId="61" xfId="0" applyNumberFormat="1" applyFont="1" applyFill="1" applyBorder="1" applyAlignment="1" applyProtection="1">
      <alignment horizontal="center" vertical="center"/>
      <protection/>
    </xf>
    <xf numFmtId="196" fontId="29" fillId="34" borderId="23" xfId="0" applyNumberFormat="1" applyFont="1" applyFill="1" applyBorder="1" applyAlignment="1" applyProtection="1">
      <alignment horizontal="center" vertical="center"/>
      <protection/>
    </xf>
    <xf numFmtId="196" fontId="29" fillId="34" borderId="32" xfId="0" applyNumberFormat="1" applyFont="1" applyFill="1" applyBorder="1" applyAlignment="1" applyProtection="1">
      <alignment horizontal="center" vertical="center"/>
      <protection/>
    </xf>
    <xf numFmtId="196" fontId="29" fillId="34" borderId="31" xfId="0" applyNumberFormat="1" applyFont="1" applyFill="1" applyBorder="1" applyAlignment="1" applyProtection="1">
      <alignment horizontal="center" vertical="center"/>
      <protection/>
    </xf>
    <xf numFmtId="196" fontId="29" fillId="34" borderId="38" xfId="0" applyNumberFormat="1" applyFont="1" applyFill="1" applyBorder="1" applyAlignment="1" applyProtection="1">
      <alignment horizontal="center" vertical="center"/>
      <protection/>
    </xf>
    <xf numFmtId="196" fontId="30" fillId="34" borderId="83" xfId="0" applyNumberFormat="1" applyFont="1" applyFill="1" applyBorder="1" applyAlignment="1" applyProtection="1">
      <alignment vertical="center"/>
      <protection/>
    </xf>
    <xf numFmtId="0" fontId="29" fillId="34" borderId="49" xfId="0" applyNumberFormat="1" applyFont="1" applyFill="1" applyBorder="1" applyAlignment="1" applyProtection="1">
      <alignment horizontal="center" vertical="center"/>
      <protection/>
    </xf>
    <xf numFmtId="0" fontId="31" fillId="34" borderId="85" xfId="0" applyFont="1" applyFill="1" applyBorder="1" applyAlignment="1">
      <alignment horizontal="center" vertical="center" wrapText="1"/>
    </xf>
    <xf numFmtId="209" fontId="31" fillId="34" borderId="72" xfId="0" applyNumberFormat="1" applyFont="1" applyFill="1" applyBorder="1" applyAlignment="1" applyProtection="1">
      <alignment horizontal="center" vertical="center" wrapText="1"/>
      <protection/>
    </xf>
    <xf numFmtId="0" fontId="29" fillId="34" borderId="81" xfId="0" applyNumberFormat="1" applyFont="1" applyFill="1" applyBorder="1" applyAlignment="1" applyProtection="1">
      <alignment horizontal="center" vertical="center"/>
      <protection/>
    </xf>
    <xf numFmtId="198" fontId="29" fillId="10" borderId="50" xfId="0" applyNumberFormat="1" applyFont="1" applyFill="1" applyBorder="1" applyAlignment="1" applyProtection="1">
      <alignment horizontal="center" vertical="center"/>
      <protection/>
    </xf>
    <xf numFmtId="0" fontId="29" fillId="10" borderId="45" xfId="0" applyFont="1" applyFill="1" applyBorder="1" applyAlignment="1">
      <alignment horizontal="center" vertical="center" wrapText="1"/>
    </xf>
    <xf numFmtId="198" fontId="29" fillId="3" borderId="50" xfId="0" applyNumberFormat="1" applyFont="1" applyFill="1" applyBorder="1" applyAlignment="1" applyProtection="1">
      <alignment horizontal="center" vertical="center"/>
      <protection/>
    </xf>
    <xf numFmtId="1" fontId="29" fillId="3" borderId="50" xfId="0" applyNumberFormat="1" applyFont="1" applyFill="1" applyBorder="1" applyAlignment="1" applyProtection="1">
      <alignment horizontal="center" vertical="center"/>
      <protection/>
    </xf>
    <xf numFmtId="198" fontId="29" fillId="10" borderId="25" xfId="0" applyNumberFormat="1" applyFont="1" applyFill="1" applyBorder="1" applyAlignment="1" applyProtection="1">
      <alignment horizontal="center" vertical="center"/>
      <protection/>
    </xf>
    <xf numFmtId="198" fontId="29" fillId="10" borderId="28" xfId="0" applyNumberFormat="1" applyFont="1" applyFill="1" applyBorder="1" applyAlignment="1" applyProtection="1">
      <alignment horizontal="center" vertical="center"/>
      <protection/>
    </xf>
    <xf numFmtId="201" fontId="29" fillId="34" borderId="46" xfId="0" applyNumberFormat="1" applyFont="1" applyFill="1" applyBorder="1" applyAlignment="1" applyProtection="1">
      <alignment horizontal="center" vertical="center"/>
      <protection/>
    </xf>
    <xf numFmtId="49" fontId="31" fillId="34" borderId="28" xfId="0" applyNumberFormat="1" applyFont="1" applyFill="1" applyBorder="1" applyAlignment="1">
      <alignment horizontal="left" vertical="center" wrapText="1"/>
    </xf>
    <xf numFmtId="201" fontId="31" fillId="34" borderId="28" xfId="0" applyNumberFormat="1" applyFont="1" applyFill="1" applyBorder="1" applyAlignment="1" applyProtection="1">
      <alignment horizontal="center" vertical="center"/>
      <protection/>
    </xf>
    <xf numFmtId="0" fontId="31" fillId="34" borderId="100" xfId="0" applyFont="1" applyFill="1" applyBorder="1" applyAlignment="1">
      <alignment horizontal="center" vertical="center" wrapText="1"/>
    </xf>
    <xf numFmtId="201" fontId="29" fillId="34" borderId="32" xfId="0" applyNumberFormat="1" applyFont="1" applyFill="1" applyBorder="1" applyAlignment="1" applyProtection="1">
      <alignment horizontal="center" vertical="center"/>
      <protection/>
    </xf>
    <xf numFmtId="0" fontId="31" fillId="34" borderId="62" xfId="0" applyNumberFormat="1" applyFont="1" applyFill="1" applyBorder="1" applyAlignment="1">
      <alignment horizontal="center" vertical="center" wrapText="1"/>
    </xf>
    <xf numFmtId="0" fontId="31" fillId="34" borderId="58" xfId="0" applyNumberFormat="1" applyFont="1" applyFill="1" applyBorder="1" applyAlignment="1">
      <alignment horizontal="center" vertical="center" wrapText="1"/>
    </xf>
    <xf numFmtId="0" fontId="2" fillId="34" borderId="28" xfId="0" applyNumberFormat="1" applyFont="1" applyFill="1" applyBorder="1" applyAlignment="1">
      <alignment horizontal="left" vertical="center" wrapText="1"/>
    </xf>
    <xf numFmtId="0" fontId="2" fillId="34" borderId="30" xfId="0" applyNumberFormat="1" applyFont="1" applyFill="1" applyBorder="1" applyAlignment="1">
      <alignment horizontal="center" vertical="center" wrapText="1"/>
    </xf>
    <xf numFmtId="0" fontId="2" fillId="34" borderId="31" xfId="0" applyNumberFormat="1" applyFont="1" applyFill="1" applyBorder="1" applyAlignment="1">
      <alignment horizontal="center" vertical="center" wrapText="1"/>
    </xf>
    <xf numFmtId="0" fontId="29" fillId="34" borderId="32" xfId="0" applyNumberFormat="1" applyFont="1" applyFill="1" applyBorder="1" applyAlignment="1">
      <alignment horizontal="center" vertical="center" wrapText="1"/>
    </xf>
    <xf numFmtId="0" fontId="2" fillId="34" borderId="45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1" fillId="34" borderId="57" xfId="0" applyNumberFormat="1" applyFont="1" applyFill="1" applyBorder="1" applyAlignment="1">
      <alignment horizontal="center" vertical="center" wrapText="1"/>
    </xf>
    <xf numFmtId="0" fontId="29" fillId="34" borderId="28" xfId="0" applyNumberFormat="1" applyFont="1" applyFill="1" applyBorder="1" applyAlignment="1">
      <alignment horizontal="center" vertical="center" wrapText="1"/>
    </xf>
    <xf numFmtId="210" fontId="31" fillId="34" borderId="107" xfId="0" applyNumberFormat="1" applyFont="1" applyFill="1" applyBorder="1" applyAlignment="1" applyProtection="1">
      <alignment horizontal="center" vertical="center"/>
      <protection/>
    </xf>
    <xf numFmtId="210" fontId="31" fillId="34" borderId="108" xfId="0" applyNumberFormat="1" applyFont="1" applyFill="1" applyBorder="1" applyAlignment="1" applyProtection="1">
      <alignment horizontal="center" vertical="center"/>
      <protection/>
    </xf>
    <xf numFmtId="210" fontId="31" fillId="34" borderId="109" xfId="0" applyNumberFormat="1" applyFont="1" applyFill="1" applyBorder="1" applyAlignment="1" applyProtection="1">
      <alignment horizontal="center" vertical="center"/>
      <protection/>
    </xf>
    <xf numFmtId="0" fontId="31" fillId="34" borderId="11" xfId="0" applyFont="1" applyFill="1" applyBorder="1" applyAlignment="1" applyProtection="1">
      <alignment horizontal="center" vertical="center"/>
      <protection/>
    </xf>
    <xf numFmtId="0" fontId="39" fillId="34" borderId="11" xfId="0" applyFont="1" applyFill="1" applyBorder="1" applyAlignment="1">
      <alignment horizontal="center" vertical="center" wrapText="1"/>
    </xf>
    <xf numFmtId="1" fontId="29" fillId="34" borderId="51" xfId="0" applyNumberFormat="1" applyFont="1" applyFill="1" applyBorder="1" applyAlignment="1">
      <alignment horizontal="center" vertical="center"/>
    </xf>
    <xf numFmtId="1" fontId="29" fillId="34" borderId="52" xfId="0" applyNumberFormat="1" applyFont="1" applyFill="1" applyBorder="1" applyAlignment="1">
      <alignment horizontal="center" vertical="center"/>
    </xf>
    <xf numFmtId="1" fontId="29" fillId="34" borderId="53" xfId="0" applyNumberFormat="1" applyFont="1" applyFill="1" applyBorder="1" applyAlignment="1">
      <alignment horizontal="center" vertical="center"/>
    </xf>
    <xf numFmtId="198" fontId="29" fillId="3" borderId="13" xfId="0" applyNumberFormat="1" applyFont="1" applyFill="1" applyBorder="1" applyAlignment="1">
      <alignment horizontal="center" vertical="center" wrapText="1"/>
    </xf>
    <xf numFmtId="1" fontId="29" fillId="3" borderId="13" xfId="0" applyNumberFormat="1" applyFont="1" applyFill="1" applyBorder="1" applyAlignment="1" applyProtection="1">
      <alignment horizontal="center" vertical="center"/>
      <protection/>
    </xf>
    <xf numFmtId="1" fontId="29" fillId="3" borderId="13" xfId="0" applyNumberFormat="1" applyFont="1" applyFill="1" applyBorder="1" applyAlignment="1">
      <alignment horizontal="center" vertical="center" wrapText="1"/>
    </xf>
    <xf numFmtId="1" fontId="103" fillId="34" borderId="13" xfId="0" applyNumberFormat="1" applyFont="1" applyFill="1" applyBorder="1" applyAlignment="1" applyProtection="1">
      <alignment horizontal="center" vertical="center"/>
      <protection/>
    </xf>
    <xf numFmtId="209" fontId="31" fillId="34" borderId="85" xfId="0" applyNumberFormat="1" applyFont="1" applyFill="1" applyBorder="1" applyAlignment="1" applyProtection="1">
      <alignment horizontal="center" vertical="center" wrapText="1"/>
      <protection/>
    </xf>
    <xf numFmtId="210" fontId="31" fillId="34" borderId="69" xfId="0" applyNumberFormat="1" applyFont="1" applyFill="1" applyBorder="1" applyAlignment="1" applyProtection="1">
      <alignment horizontal="center" vertical="center"/>
      <protection/>
    </xf>
    <xf numFmtId="210" fontId="31" fillId="34" borderId="72" xfId="0" applyNumberFormat="1" applyFont="1" applyFill="1" applyBorder="1" applyAlignment="1" applyProtection="1">
      <alignment horizontal="center" vertical="center"/>
      <protection/>
    </xf>
    <xf numFmtId="210" fontId="31" fillId="34" borderId="85" xfId="0" applyNumberFormat="1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>
      <alignment horizontal="center" vertical="center" wrapText="1"/>
    </xf>
    <xf numFmtId="49" fontId="31" fillId="37" borderId="28" xfId="0" applyNumberFormat="1" applyFont="1" applyFill="1" applyBorder="1" applyAlignment="1" applyProtection="1">
      <alignment horizontal="center" vertical="center"/>
      <protection/>
    </xf>
    <xf numFmtId="0" fontId="31" fillId="37" borderId="30" xfId="0" applyFont="1" applyFill="1" applyBorder="1" applyAlignment="1">
      <alignment horizontal="center" vertical="center" wrapText="1"/>
    </xf>
    <xf numFmtId="197" fontId="31" fillId="37" borderId="31" xfId="0" applyNumberFormat="1" applyFont="1" applyFill="1" applyBorder="1" applyAlignment="1" applyProtection="1">
      <alignment horizontal="center" vertical="center"/>
      <protection/>
    </xf>
    <xf numFmtId="201" fontId="31" fillId="37" borderId="32" xfId="0" applyNumberFormat="1" applyFont="1" applyFill="1" applyBorder="1" applyAlignment="1" applyProtection="1">
      <alignment horizontal="center" vertical="center"/>
      <protection/>
    </xf>
    <xf numFmtId="201" fontId="31" fillId="37" borderId="28" xfId="0" applyNumberFormat="1" applyFont="1" applyFill="1" applyBorder="1" applyAlignment="1" applyProtection="1">
      <alignment horizontal="center" vertical="center"/>
      <protection/>
    </xf>
    <xf numFmtId="0" fontId="31" fillId="37" borderId="100" xfId="0" applyFont="1" applyFill="1" applyBorder="1" applyAlignment="1">
      <alignment horizontal="center" vertical="center" wrapText="1"/>
    </xf>
    <xf numFmtId="0" fontId="31" fillId="37" borderId="31" xfId="0" applyFont="1" applyFill="1" applyBorder="1" applyAlignment="1">
      <alignment horizontal="center" vertical="center" wrapText="1"/>
    </xf>
    <xf numFmtId="0" fontId="31" fillId="37" borderId="32" xfId="0" applyNumberFormat="1" applyFont="1" applyFill="1" applyBorder="1" applyAlignment="1">
      <alignment horizontal="center" vertical="center" wrapText="1"/>
    </xf>
    <xf numFmtId="1" fontId="29" fillId="37" borderId="30" xfId="0" applyNumberFormat="1" applyFont="1" applyFill="1" applyBorder="1" applyAlignment="1">
      <alignment horizontal="center" vertical="center" wrapText="1"/>
    </xf>
    <xf numFmtId="0" fontId="29" fillId="37" borderId="31" xfId="0" applyNumberFormat="1" applyFont="1" applyFill="1" applyBorder="1" applyAlignment="1">
      <alignment horizontal="center" vertical="center" wrapText="1"/>
    </xf>
    <xf numFmtId="196" fontId="29" fillId="37" borderId="32" xfId="0" applyNumberFormat="1" applyFont="1" applyFill="1" applyBorder="1" applyAlignment="1" applyProtection="1">
      <alignment horizontal="center" vertical="center"/>
      <protection/>
    </xf>
    <xf numFmtId="196" fontId="29" fillId="37" borderId="30" xfId="0" applyNumberFormat="1" applyFont="1" applyFill="1" applyBorder="1" applyAlignment="1" applyProtection="1">
      <alignment horizontal="center" vertical="center"/>
      <protection/>
    </xf>
    <xf numFmtId="196" fontId="29" fillId="37" borderId="31" xfId="0" applyNumberFormat="1" applyFont="1" applyFill="1" applyBorder="1" applyAlignment="1" applyProtection="1">
      <alignment horizontal="center" vertical="center"/>
      <protection/>
    </xf>
    <xf numFmtId="196" fontId="30" fillId="37" borderId="0" xfId="0" applyNumberFormat="1" applyFont="1" applyFill="1" applyBorder="1" applyAlignment="1" applyProtection="1">
      <alignment vertical="center"/>
      <protection/>
    </xf>
    <xf numFmtId="49" fontId="31" fillId="37" borderId="35" xfId="0" applyNumberFormat="1" applyFont="1" applyFill="1" applyBorder="1" applyAlignment="1" applyProtection="1">
      <alignment horizontal="center" vertical="center"/>
      <protection/>
    </xf>
    <xf numFmtId="0" fontId="31" fillId="37" borderId="37" xfId="0" applyFont="1" applyFill="1" applyBorder="1" applyAlignment="1">
      <alignment horizontal="center" vertical="center" wrapText="1"/>
    </xf>
    <xf numFmtId="197" fontId="29" fillId="37" borderId="13" xfId="0" applyNumberFormat="1" applyFont="1" applyFill="1" applyBorder="1" applyAlignment="1" applyProtection="1">
      <alignment horizontal="center" vertical="center"/>
      <protection/>
    </xf>
    <xf numFmtId="201" fontId="29" fillId="37" borderId="38" xfId="0" applyNumberFormat="1" applyFont="1" applyFill="1" applyBorder="1" applyAlignment="1" applyProtection="1">
      <alignment horizontal="center" vertical="center"/>
      <protection/>
    </xf>
    <xf numFmtId="201" fontId="31" fillId="37" borderId="35" xfId="0" applyNumberFormat="1" applyFont="1" applyFill="1" applyBorder="1" applyAlignment="1" applyProtection="1">
      <alignment horizontal="center" vertical="center"/>
      <protection/>
    </xf>
    <xf numFmtId="0" fontId="31" fillId="37" borderId="64" xfId="0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 wrapText="1"/>
    </xf>
    <xf numFmtId="0" fontId="29" fillId="37" borderId="38" xfId="0" applyNumberFormat="1" applyFont="1" applyFill="1" applyBorder="1" applyAlignment="1">
      <alignment horizontal="center" vertical="center" wrapText="1"/>
    </xf>
    <xf numFmtId="1" fontId="29" fillId="37" borderId="37" xfId="0" applyNumberFormat="1" applyFont="1" applyFill="1" applyBorder="1" applyAlignment="1">
      <alignment horizontal="center" vertical="center" wrapText="1"/>
    </xf>
    <xf numFmtId="0" fontId="29" fillId="37" borderId="13" xfId="0" applyNumberFormat="1" applyFont="1" applyFill="1" applyBorder="1" applyAlignment="1">
      <alignment horizontal="center" vertical="center" wrapText="1"/>
    </xf>
    <xf numFmtId="196" fontId="29" fillId="37" borderId="38" xfId="0" applyNumberFormat="1" applyFont="1" applyFill="1" applyBorder="1" applyAlignment="1" applyProtection="1">
      <alignment horizontal="center" vertical="center"/>
      <protection/>
    </xf>
    <xf numFmtId="196" fontId="29" fillId="37" borderId="37" xfId="0" applyNumberFormat="1" applyFont="1" applyFill="1" applyBorder="1" applyAlignment="1" applyProtection="1">
      <alignment horizontal="center" vertical="center"/>
      <protection/>
    </xf>
    <xf numFmtId="196" fontId="29" fillId="37" borderId="13" xfId="0" applyNumberFormat="1" applyFont="1" applyFill="1" applyBorder="1" applyAlignment="1" applyProtection="1">
      <alignment horizontal="center" vertical="center"/>
      <protection/>
    </xf>
    <xf numFmtId="49" fontId="31" fillId="37" borderId="59" xfId="0" applyNumberFormat="1" applyFont="1" applyFill="1" applyBorder="1" applyAlignment="1" applyProtection="1">
      <alignment horizontal="center" vertical="center"/>
      <protection/>
    </xf>
    <xf numFmtId="0" fontId="31" fillId="37" borderId="45" xfId="0" applyFont="1" applyFill="1" applyBorder="1" applyAlignment="1">
      <alignment horizontal="center" vertical="center" wrapText="1"/>
    </xf>
    <xf numFmtId="197" fontId="29" fillId="37" borderId="10" xfId="0" applyNumberFormat="1" applyFont="1" applyFill="1" applyBorder="1" applyAlignment="1" applyProtection="1">
      <alignment horizontal="center" vertical="center"/>
      <protection/>
    </xf>
    <xf numFmtId="201" fontId="29" fillId="37" borderId="46" xfId="0" applyNumberFormat="1" applyFont="1" applyFill="1" applyBorder="1" applyAlignment="1" applyProtection="1">
      <alignment horizontal="center" vertical="center"/>
      <protection/>
    </xf>
    <xf numFmtId="201" fontId="29" fillId="37" borderId="59" xfId="0" applyNumberFormat="1" applyFont="1" applyFill="1" applyBorder="1" applyAlignment="1" applyProtection="1">
      <alignment horizontal="center" vertical="center"/>
      <protection/>
    </xf>
    <xf numFmtId="0" fontId="29" fillId="37" borderId="45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0" fontId="29" fillId="37" borderId="46" xfId="0" applyNumberFormat="1" applyFont="1" applyFill="1" applyBorder="1" applyAlignment="1">
      <alignment horizontal="center" vertical="center" wrapText="1"/>
    </xf>
    <xf numFmtId="1" fontId="29" fillId="37" borderId="45" xfId="0" applyNumberFormat="1" applyFont="1" applyFill="1" applyBorder="1" applyAlignment="1">
      <alignment horizontal="center" vertical="center" wrapText="1"/>
    </xf>
    <xf numFmtId="0" fontId="29" fillId="37" borderId="10" xfId="0" applyNumberFormat="1" applyFont="1" applyFill="1" applyBorder="1" applyAlignment="1">
      <alignment horizontal="center" vertical="center" wrapText="1"/>
    </xf>
    <xf numFmtId="196" fontId="29" fillId="37" borderId="46" xfId="0" applyNumberFormat="1" applyFont="1" applyFill="1" applyBorder="1" applyAlignment="1" applyProtection="1">
      <alignment horizontal="center" vertical="center"/>
      <protection/>
    </xf>
    <xf numFmtId="196" fontId="29" fillId="37" borderId="45" xfId="0" applyNumberFormat="1" applyFont="1" applyFill="1" applyBorder="1" applyAlignment="1" applyProtection="1">
      <alignment horizontal="center" vertical="center"/>
      <protection/>
    </xf>
    <xf numFmtId="196" fontId="29" fillId="37" borderId="10" xfId="0" applyNumberFormat="1" applyFont="1" applyFill="1" applyBorder="1" applyAlignment="1" applyProtection="1">
      <alignment horizontal="center" vertical="center"/>
      <protection/>
    </xf>
    <xf numFmtId="49" fontId="31" fillId="0" borderId="13" xfId="0" applyNumberFormat="1" applyFont="1" applyFill="1" applyBorder="1" applyAlignment="1" applyProtection="1">
      <alignment horizontal="center" vertical="center"/>
      <protection/>
    </xf>
    <xf numFmtId="49" fontId="31" fillId="0" borderId="13" xfId="0" applyNumberFormat="1" applyFont="1" applyFill="1" applyBorder="1" applyAlignment="1">
      <alignment horizontal="left" vertical="center" wrapText="1"/>
    </xf>
    <xf numFmtId="197" fontId="31" fillId="0" borderId="13" xfId="0" applyNumberFormat="1" applyFont="1" applyFill="1" applyBorder="1" applyAlignment="1" applyProtection="1">
      <alignment horizontal="center" vertical="center"/>
      <protection/>
    </xf>
    <xf numFmtId="201" fontId="31" fillId="0" borderId="13" xfId="0" applyNumberFormat="1" applyFont="1" applyFill="1" applyBorder="1" applyAlignment="1" applyProtection="1">
      <alignment horizontal="center" vertical="center"/>
      <protection/>
    </xf>
    <xf numFmtId="1" fontId="29" fillId="0" borderId="13" xfId="0" applyNumberFormat="1" applyFont="1" applyFill="1" applyBorder="1" applyAlignment="1">
      <alignment horizontal="center" vertical="center" wrapText="1"/>
    </xf>
    <xf numFmtId="49" fontId="6" fillId="33" borderId="82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59" xfId="0" applyNumberFormat="1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209" fontId="31" fillId="34" borderId="13" xfId="0" applyNumberFormat="1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210" fontId="31" fillId="34" borderId="110" xfId="0" applyNumberFormat="1" applyFont="1" applyFill="1" applyBorder="1" applyAlignment="1" applyProtection="1">
      <alignment horizontal="center" vertical="center"/>
      <protection/>
    </xf>
    <xf numFmtId="210" fontId="31" fillId="34" borderId="71" xfId="0" applyNumberFormat="1" applyFont="1" applyFill="1" applyBorder="1" applyAlignment="1" applyProtection="1">
      <alignment horizontal="center" vertical="center"/>
      <protection/>
    </xf>
    <xf numFmtId="0" fontId="29" fillId="34" borderId="48" xfId="0" applyNumberFormat="1" applyFont="1" applyFill="1" applyBorder="1" applyAlignment="1">
      <alignment horizontal="center" vertical="center" wrapText="1"/>
    </xf>
    <xf numFmtId="210" fontId="32" fillId="34" borderId="34" xfId="0" applyNumberFormat="1" applyFont="1" applyFill="1" applyBorder="1" applyAlignment="1" applyProtection="1">
      <alignment horizontal="center" vertical="center"/>
      <protection/>
    </xf>
    <xf numFmtId="210" fontId="32" fillId="34" borderId="48" xfId="0" applyNumberFormat="1" applyFont="1" applyFill="1" applyBorder="1" applyAlignment="1" applyProtection="1">
      <alignment horizontal="center" vertical="center"/>
      <protection/>
    </xf>
    <xf numFmtId="0" fontId="39" fillId="34" borderId="34" xfId="0" applyFont="1" applyFill="1" applyBorder="1" applyAlignment="1">
      <alignment horizontal="center"/>
    </xf>
    <xf numFmtId="0" fontId="31" fillId="34" borderId="48" xfId="0" applyFont="1" applyFill="1" applyBorder="1" applyAlignment="1">
      <alignment horizontal="center" vertical="center" wrapText="1"/>
    </xf>
    <xf numFmtId="196" fontId="31" fillId="34" borderId="34" xfId="0" applyNumberFormat="1" applyFont="1" applyFill="1" applyBorder="1" applyAlignment="1" applyProtection="1">
      <alignment vertical="center"/>
      <protection/>
    </xf>
    <xf numFmtId="210" fontId="31" fillId="34" borderId="13" xfId="0" applyNumberFormat="1" applyFont="1" applyFill="1" applyBorder="1" applyAlignment="1" applyProtection="1">
      <alignment horizontal="center" vertical="center"/>
      <protection/>
    </xf>
    <xf numFmtId="49" fontId="31" fillId="34" borderId="13" xfId="0" applyNumberFormat="1" applyFont="1" applyFill="1" applyBorder="1" applyAlignment="1" applyProtection="1">
      <alignment horizontal="center" vertical="center"/>
      <protection/>
    </xf>
    <xf numFmtId="0" fontId="31" fillId="34" borderId="13" xfId="0" applyFont="1" applyFill="1" applyBorder="1" applyAlignment="1">
      <alignment horizontal="left" vertical="center" wrapText="1"/>
    </xf>
    <xf numFmtId="0" fontId="29" fillId="34" borderId="13" xfId="0" applyFont="1" applyFill="1" applyBorder="1" applyAlignment="1">
      <alignment vertical="center" wrapText="1"/>
    </xf>
    <xf numFmtId="197" fontId="32" fillId="34" borderId="13" xfId="0" applyNumberFormat="1" applyFont="1" applyFill="1" applyBorder="1" applyAlignment="1" applyProtection="1">
      <alignment horizontal="center" vertical="center"/>
      <protection/>
    </xf>
    <xf numFmtId="198" fontId="29" fillId="34" borderId="13" xfId="0" applyNumberFormat="1" applyFont="1" applyFill="1" applyBorder="1" applyAlignment="1" applyProtection="1">
      <alignment horizontal="center" vertical="center"/>
      <protection/>
    </xf>
    <xf numFmtId="49" fontId="29" fillId="34" borderId="13" xfId="0" applyNumberFormat="1" applyFont="1" applyFill="1" applyBorder="1" applyAlignment="1">
      <alignment horizontal="left" vertical="center" wrapText="1"/>
    </xf>
    <xf numFmtId="201" fontId="29" fillId="34" borderId="13" xfId="0" applyNumberFormat="1" applyFont="1" applyFill="1" applyBorder="1" applyAlignment="1" applyProtection="1">
      <alignment horizontal="center" vertical="center"/>
      <protection/>
    </xf>
    <xf numFmtId="201" fontId="29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>
      <alignment horizontal="left" vertical="center" wrapText="1"/>
    </xf>
    <xf numFmtId="0" fontId="29" fillId="34" borderId="13" xfId="0" applyNumberFormat="1" applyFont="1" applyFill="1" applyBorder="1" applyAlignment="1">
      <alignment horizontal="center" vertical="center" wrapText="1"/>
    </xf>
    <xf numFmtId="210" fontId="29" fillId="34" borderId="13" xfId="0" applyNumberFormat="1" applyFont="1" applyFill="1" applyBorder="1" applyAlignment="1" applyProtection="1">
      <alignment horizontal="left" vertical="center"/>
      <protection/>
    </xf>
    <xf numFmtId="210" fontId="6" fillId="34" borderId="13" xfId="0" applyNumberFormat="1" applyFont="1" applyFill="1" applyBorder="1" applyAlignment="1" applyProtection="1">
      <alignment horizontal="center" vertical="center"/>
      <protection/>
    </xf>
    <xf numFmtId="49" fontId="31" fillId="34" borderId="13" xfId="0" applyNumberFormat="1" applyFont="1" applyFill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29" fillId="34" borderId="13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97" fontId="29" fillId="34" borderId="13" xfId="0" applyNumberFormat="1" applyFont="1" applyFill="1" applyBorder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203" fontId="29" fillId="34" borderId="13" xfId="0" applyNumberFormat="1" applyFont="1" applyFill="1" applyBorder="1" applyAlignment="1" applyProtection="1">
      <alignment horizontal="center" vertical="center"/>
      <protection/>
    </xf>
    <xf numFmtId="49" fontId="31" fillId="34" borderId="13" xfId="0" applyNumberFormat="1" applyFont="1" applyFill="1" applyBorder="1" applyAlignment="1">
      <alignment horizontal="center" vertical="center" wrapText="1"/>
    </xf>
    <xf numFmtId="0" fontId="40" fillId="34" borderId="13" xfId="0" applyNumberFormat="1" applyFont="1" applyFill="1" applyBorder="1" applyAlignment="1" applyProtection="1">
      <alignment horizontal="center" vertical="center"/>
      <protection/>
    </xf>
    <xf numFmtId="198" fontId="31" fillId="34" borderId="13" xfId="0" applyNumberFormat="1" applyFont="1" applyFill="1" applyBorder="1" applyAlignment="1">
      <alignment horizontal="center" vertical="center" wrapText="1"/>
    </xf>
    <xf numFmtId="196" fontId="30" fillId="34" borderId="13" xfId="0" applyNumberFormat="1" applyFont="1" applyFill="1" applyBorder="1" applyAlignment="1" applyProtection="1">
      <alignment horizontal="center" vertical="center" wrapText="1"/>
      <protection/>
    </xf>
    <xf numFmtId="0" fontId="30" fillId="34" borderId="13" xfId="0" applyNumberFormat="1" applyFont="1" applyFill="1" applyBorder="1" applyAlignment="1" applyProtection="1">
      <alignment horizontal="center" vertical="center" wrapText="1"/>
      <protection/>
    </xf>
    <xf numFmtId="0" fontId="30" fillId="34" borderId="13" xfId="0" applyNumberFormat="1" applyFont="1" applyFill="1" applyBorder="1" applyAlignment="1" applyProtection="1">
      <alignment vertical="center"/>
      <protection/>
    </xf>
    <xf numFmtId="0" fontId="29" fillId="34" borderId="82" xfId="0" applyNumberFormat="1" applyFont="1" applyFill="1" applyBorder="1" applyAlignment="1">
      <alignment horizontal="center" vertical="center" wrapText="1"/>
    </xf>
    <xf numFmtId="0" fontId="29" fillId="34" borderId="12" xfId="0" applyNumberFormat="1" applyFont="1" applyFill="1" applyBorder="1" applyAlignment="1">
      <alignment horizontal="center" vertical="center" wrapText="1"/>
    </xf>
    <xf numFmtId="196" fontId="113" fillId="0" borderId="13" xfId="0" applyNumberFormat="1" applyFont="1" applyFill="1" applyBorder="1" applyAlignment="1" applyProtection="1">
      <alignment vertical="center"/>
      <protection/>
    </xf>
    <xf numFmtId="196" fontId="51" fillId="0" borderId="0" xfId="0" applyNumberFormat="1" applyFont="1" applyFill="1" applyBorder="1" applyAlignment="1" applyProtection="1">
      <alignment vertical="center"/>
      <protection/>
    </xf>
    <xf numFmtId="210" fontId="5" fillId="34" borderId="13" xfId="0" applyNumberFormat="1" applyFont="1" applyFill="1" applyBorder="1" applyAlignment="1" applyProtection="1">
      <alignment horizontal="center" vertical="center"/>
      <protection/>
    </xf>
    <xf numFmtId="209" fontId="5" fillId="34" borderId="13" xfId="0" applyNumberFormat="1" applyFont="1" applyFill="1" applyBorder="1" applyAlignment="1" applyProtection="1">
      <alignment horizontal="center" vertical="center" wrapText="1"/>
      <protection/>
    </xf>
    <xf numFmtId="49" fontId="5" fillId="34" borderId="28" xfId="0" applyNumberFormat="1" applyFont="1" applyFill="1" applyBorder="1" applyAlignment="1" applyProtection="1">
      <alignment horizontal="center" vertical="center"/>
      <protection/>
    </xf>
    <xf numFmtId="0" fontId="5" fillId="34" borderId="59" xfId="0" applyNumberFormat="1" applyFont="1" applyFill="1" applyBorder="1" applyAlignment="1">
      <alignment horizontal="left" vertical="center" wrapText="1"/>
    </xf>
    <xf numFmtId="0" fontId="5" fillId="34" borderId="45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46" xfId="0" applyNumberFormat="1" applyFont="1" applyFill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5" fillId="34" borderId="54" xfId="0" applyNumberFormat="1" applyFont="1" applyFill="1" applyBorder="1" applyAlignment="1">
      <alignment horizontal="center" vertical="center" wrapText="1"/>
    </xf>
    <xf numFmtId="0" fontId="5" fillId="34" borderId="55" xfId="0" applyNumberFormat="1" applyFont="1" applyFill="1" applyBorder="1" applyAlignment="1">
      <alignment horizontal="center" vertical="center" wrapText="1"/>
    </xf>
    <xf numFmtId="0" fontId="5" fillId="34" borderId="56" xfId="0" applyNumberFormat="1" applyFont="1" applyFill="1" applyBorder="1" applyAlignment="1">
      <alignment horizontal="center" vertical="center" wrapText="1"/>
    </xf>
    <xf numFmtId="0" fontId="5" fillId="34" borderId="57" xfId="0" applyNumberFormat="1" applyFont="1" applyFill="1" applyBorder="1" applyAlignment="1">
      <alignment horizontal="center" vertical="center" wrapText="1"/>
    </xf>
    <xf numFmtId="196" fontId="51" fillId="0" borderId="13" xfId="0" applyNumberFormat="1" applyFont="1" applyFill="1" applyBorder="1" applyAlignment="1" applyProtection="1">
      <alignment vertical="center"/>
      <protection/>
    </xf>
    <xf numFmtId="49" fontId="5" fillId="34" borderId="35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left" vertical="center" wrapText="1"/>
    </xf>
    <xf numFmtId="0" fontId="5" fillId="34" borderId="45" xfId="0" applyFont="1" applyFill="1" applyBorder="1" applyAlignment="1">
      <alignment horizontal="center" vertical="center" wrapText="1"/>
    </xf>
    <xf numFmtId="197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46" xfId="0" applyNumberFormat="1" applyFont="1" applyFill="1" applyBorder="1" applyAlignment="1" applyProtection="1">
      <alignment horizontal="center" vertical="center"/>
      <protection/>
    </xf>
    <xf numFmtId="198" fontId="7" fillId="34" borderId="60" xfId="0" applyNumberFormat="1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46" xfId="0" applyNumberFormat="1" applyFont="1" applyFill="1" applyBorder="1" applyAlignment="1">
      <alignment horizontal="center" vertical="center" wrapText="1"/>
    </xf>
    <xf numFmtId="1" fontId="5" fillId="34" borderId="46" xfId="0" applyNumberFormat="1" applyFont="1" applyFill="1" applyBorder="1" applyAlignment="1" applyProtection="1">
      <alignment horizontal="center" vertical="center"/>
      <protection/>
    </xf>
    <xf numFmtId="1" fontId="5" fillId="34" borderId="45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5" fillId="34" borderId="46" xfId="0" applyNumberFormat="1" applyFont="1" applyFill="1" applyBorder="1" applyAlignment="1">
      <alignment horizontal="center" vertical="center" wrapText="1"/>
    </xf>
    <xf numFmtId="49" fontId="5" fillId="34" borderId="86" xfId="0" applyNumberFormat="1" applyFont="1" applyFill="1" applyBorder="1" applyAlignment="1">
      <alignment horizontal="center" vertical="center" wrapText="1"/>
    </xf>
    <xf numFmtId="49" fontId="7" fillId="34" borderId="98" xfId="0" applyNumberFormat="1" applyFont="1" applyFill="1" applyBorder="1" applyAlignment="1">
      <alignment vertical="center" wrapText="1"/>
    </xf>
    <xf numFmtId="1" fontId="5" fillId="34" borderId="54" xfId="0" applyNumberFormat="1" applyFont="1" applyFill="1" applyBorder="1" applyAlignment="1">
      <alignment horizontal="center" vertical="center"/>
    </xf>
    <xf numFmtId="49" fontId="5" fillId="34" borderId="56" xfId="0" applyNumberFormat="1" applyFont="1" applyFill="1" applyBorder="1" applyAlignment="1">
      <alignment horizontal="center" vertical="center"/>
    </xf>
    <xf numFmtId="49" fontId="5" fillId="34" borderId="57" xfId="0" applyNumberFormat="1" applyFont="1" applyFill="1" applyBorder="1" applyAlignment="1">
      <alignment horizontal="center" vertical="center"/>
    </xf>
    <xf numFmtId="198" fontId="7" fillId="34" borderId="98" xfId="0" applyNumberFormat="1" applyFont="1" applyFill="1" applyBorder="1" applyAlignment="1" applyProtection="1">
      <alignment horizontal="center" vertical="center"/>
      <protection/>
    </xf>
    <xf numFmtId="0" fontId="7" fillId="34" borderId="54" xfId="0" applyFont="1" applyFill="1" applyBorder="1" applyAlignment="1">
      <alignment horizontal="center" vertical="center" wrapText="1"/>
    </xf>
    <xf numFmtId="1" fontId="7" fillId="34" borderId="56" xfId="0" applyNumberFormat="1" applyFont="1" applyFill="1" applyBorder="1" applyAlignment="1">
      <alignment horizontal="center" vertical="center"/>
    </xf>
    <xf numFmtId="0" fontId="7" fillId="34" borderId="56" xfId="0" applyNumberFormat="1" applyFont="1" applyFill="1" applyBorder="1" applyAlignment="1">
      <alignment horizontal="center" vertical="center"/>
    </xf>
    <xf numFmtId="1" fontId="7" fillId="34" borderId="57" xfId="0" applyNumberFormat="1" applyFont="1" applyFill="1" applyBorder="1" applyAlignment="1">
      <alignment horizontal="center" vertical="center" wrapText="1"/>
    </xf>
    <xf numFmtId="1" fontId="5" fillId="34" borderId="57" xfId="0" applyNumberFormat="1" applyFont="1" applyFill="1" applyBorder="1" applyAlignment="1">
      <alignment horizontal="center" vertical="center" wrapText="1"/>
    </xf>
    <xf numFmtId="1" fontId="5" fillId="34" borderId="54" xfId="0" applyNumberFormat="1" applyFont="1" applyFill="1" applyBorder="1" applyAlignment="1">
      <alignment horizontal="center" vertical="center" wrapText="1"/>
    </xf>
    <xf numFmtId="1" fontId="5" fillId="34" borderId="56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 wrapText="1"/>
    </xf>
    <xf numFmtId="49" fontId="7" fillId="34" borderId="29" xfId="0" applyNumberFormat="1" applyFont="1" applyFill="1" applyBorder="1" applyAlignment="1">
      <alignment horizontal="left" vertical="center" wrapText="1"/>
    </xf>
    <xf numFmtId="196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31" xfId="0" applyNumberFormat="1" applyFont="1" applyFill="1" applyBorder="1" applyAlignment="1" applyProtection="1">
      <alignment horizontal="center" vertical="center"/>
      <protection/>
    </xf>
    <xf numFmtId="196" fontId="5" fillId="34" borderId="31" xfId="0" applyNumberFormat="1" applyFont="1" applyFill="1" applyBorder="1" applyAlignment="1" applyProtection="1">
      <alignment vertical="center"/>
      <protection/>
    </xf>
    <xf numFmtId="196" fontId="5" fillId="34" borderId="32" xfId="0" applyNumberFormat="1" applyFont="1" applyFill="1" applyBorder="1" applyAlignment="1" applyProtection="1">
      <alignment vertical="center"/>
      <protection/>
    </xf>
    <xf numFmtId="198" fontId="7" fillId="34" borderId="29" xfId="0" applyNumberFormat="1" applyFont="1" applyFill="1" applyBorder="1" applyAlignment="1" applyProtection="1">
      <alignment horizontal="center" vertical="center"/>
      <protection/>
    </xf>
    <xf numFmtId="196" fontId="7" fillId="34" borderId="30" xfId="0" applyNumberFormat="1" applyFont="1" applyFill="1" applyBorder="1" applyAlignment="1" applyProtection="1">
      <alignment horizontal="center" vertical="center"/>
      <protection/>
    </xf>
    <xf numFmtId="196" fontId="5" fillId="34" borderId="30" xfId="0" applyNumberFormat="1" applyFont="1" applyFill="1" applyBorder="1" applyAlignment="1" applyProtection="1">
      <alignment vertical="center"/>
      <protection/>
    </xf>
    <xf numFmtId="196" fontId="5" fillId="34" borderId="30" xfId="0" applyNumberFormat="1" applyFont="1" applyFill="1" applyBorder="1" applyAlignment="1" applyProtection="1">
      <alignment vertical="center"/>
      <protection/>
    </xf>
    <xf numFmtId="196" fontId="5" fillId="34" borderId="31" xfId="0" applyNumberFormat="1" applyFont="1" applyFill="1" applyBorder="1" applyAlignment="1" applyProtection="1">
      <alignment horizontal="center" vertical="center"/>
      <protection/>
    </xf>
    <xf numFmtId="196" fontId="5" fillId="34" borderId="32" xfId="0" applyNumberFormat="1" applyFont="1" applyFill="1" applyBorder="1" applyAlignment="1" applyProtection="1">
      <alignment horizontal="center" vertical="center"/>
      <protection/>
    </xf>
    <xf numFmtId="49" fontId="5" fillId="34" borderId="59" xfId="0" applyNumberFormat="1" applyFont="1" applyFill="1" applyBorder="1" applyAlignment="1">
      <alignment horizontal="center" vertical="center" wrapText="1"/>
    </xf>
    <xf numFmtId="196" fontId="7" fillId="34" borderId="45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198" fontId="7" fillId="34" borderId="6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" fontId="7" fillId="34" borderId="45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46" xfId="0" applyNumberFormat="1" applyFont="1" applyFill="1" applyBorder="1" applyAlignment="1">
      <alignment horizontal="center" vertical="center" wrapText="1"/>
    </xf>
    <xf numFmtId="0" fontId="7" fillId="34" borderId="45" xfId="0" applyNumberFormat="1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left" vertical="center" wrapText="1"/>
    </xf>
    <xf numFmtId="1" fontId="7" fillId="34" borderId="45" xfId="0" applyNumberFormat="1" applyFont="1" applyFill="1" applyBorder="1" applyAlignment="1" applyProtection="1">
      <alignment horizontal="center" vertical="center"/>
      <protection/>
    </xf>
    <xf numFmtId="1" fontId="5" fillId="34" borderId="30" xfId="0" applyNumberFormat="1" applyFont="1" applyFill="1" applyBorder="1" applyAlignment="1">
      <alignment horizontal="center" vertical="center"/>
    </xf>
    <xf numFmtId="49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center" vertical="center"/>
    </xf>
    <xf numFmtId="1" fontId="7" fillId="34" borderId="30" xfId="0" applyNumberFormat="1" applyFont="1" applyFill="1" applyBorder="1" applyAlignment="1" applyProtection="1">
      <alignment horizontal="center" vertical="center"/>
      <protection/>
    </xf>
    <xf numFmtId="1" fontId="7" fillId="34" borderId="31" xfId="0" applyNumberFormat="1" applyFont="1" applyFill="1" applyBorder="1" applyAlignment="1" applyProtection="1">
      <alignment horizontal="center" vertical="center"/>
      <protection/>
    </xf>
    <xf numFmtId="1" fontId="7" fillId="34" borderId="32" xfId="0" applyNumberFormat="1" applyFont="1" applyFill="1" applyBorder="1" applyAlignment="1" applyProtection="1">
      <alignment horizontal="center" vertical="center"/>
      <protection/>
    </xf>
    <xf numFmtId="0" fontId="7" fillId="34" borderId="30" xfId="0" applyNumberFormat="1" applyFont="1" applyFill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horizontal="center" vertical="center" wrapText="1"/>
    </xf>
    <xf numFmtId="1" fontId="7" fillId="34" borderId="32" xfId="0" applyNumberFormat="1" applyFont="1" applyFill="1" applyBorder="1" applyAlignment="1">
      <alignment horizontal="center" vertical="center" wrapText="1"/>
    </xf>
    <xf numFmtId="1" fontId="7" fillId="34" borderId="30" xfId="0" applyNumberFormat="1" applyFont="1" applyFill="1" applyBorder="1" applyAlignment="1">
      <alignment horizontal="center" vertical="center" wrapText="1"/>
    </xf>
    <xf numFmtId="1" fontId="7" fillId="34" borderId="31" xfId="0" applyNumberFormat="1" applyFont="1" applyFill="1" applyBorder="1" applyAlignment="1">
      <alignment horizontal="center" vertical="center" wrapText="1"/>
    </xf>
    <xf numFmtId="1" fontId="5" fillId="34" borderId="32" xfId="0" applyNumberFormat="1" applyFont="1" applyFill="1" applyBorder="1" applyAlignment="1">
      <alignment horizontal="center" vertical="center" wrapText="1"/>
    </xf>
    <xf numFmtId="1" fontId="5" fillId="34" borderId="45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46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34" borderId="46" xfId="0" applyNumberFormat="1" applyFont="1" applyFill="1" applyBorder="1" applyAlignment="1">
      <alignment horizontal="center" vertical="center"/>
    </xf>
    <xf numFmtId="1" fontId="7" fillId="34" borderId="46" xfId="0" applyNumberFormat="1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198" fontId="7" fillId="34" borderId="28" xfId="0" applyNumberFormat="1" applyFont="1" applyFill="1" applyBorder="1" applyAlignment="1" applyProtection="1">
      <alignment horizontal="center" vertical="center"/>
      <protection/>
    </xf>
    <xf numFmtId="0" fontId="7" fillId="34" borderId="34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1" fontId="5" fillId="34" borderId="30" xfId="0" applyNumberFormat="1" applyFont="1" applyFill="1" applyBorder="1" applyAlignment="1">
      <alignment horizontal="center" vertical="center" wrapText="1"/>
    </xf>
    <xf numFmtId="1" fontId="5" fillId="34" borderId="31" xfId="0" applyNumberFormat="1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198" fontId="7" fillId="34" borderId="59" xfId="0" applyNumberFormat="1" applyFont="1" applyFill="1" applyBorder="1" applyAlignment="1" applyProtection="1">
      <alignment horizontal="center" vertical="center"/>
      <protection/>
    </xf>
    <xf numFmtId="0" fontId="5" fillId="34" borderId="48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5" fillId="34" borderId="45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" fontId="5" fillId="34" borderId="46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left" vertical="center" wrapText="1"/>
    </xf>
    <xf numFmtId="49" fontId="5" fillId="34" borderId="37" xfId="0" applyNumberFormat="1" applyFont="1" applyFill="1" applyBorder="1" applyAlignment="1">
      <alignment horizontal="center" vertical="center" wrapText="1"/>
    </xf>
    <xf numFmtId="197" fontId="5" fillId="34" borderId="13" xfId="0" applyNumberFormat="1" applyFont="1" applyFill="1" applyBorder="1" applyAlignment="1" applyProtection="1">
      <alignment horizontal="center" vertical="center"/>
      <protection/>
    </xf>
    <xf numFmtId="201" fontId="5" fillId="34" borderId="38" xfId="0" applyNumberFormat="1" applyFont="1" applyFill="1" applyBorder="1" applyAlignment="1" applyProtection="1">
      <alignment horizontal="center" vertical="center"/>
      <protection/>
    </xf>
    <xf numFmtId="198" fontId="7" fillId="34" borderId="35" xfId="0" applyNumberFormat="1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78" xfId="0" applyNumberFormat="1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1" fontId="5" fillId="34" borderId="38" xfId="0" applyNumberFormat="1" applyFont="1" applyFill="1" applyBorder="1" applyAlignment="1" applyProtection="1">
      <alignment horizontal="center" vertical="center"/>
      <protection/>
    </xf>
    <xf numFmtId="1" fontId="5" fillId="34" borderId="37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" fontId="5" fillId="34" borderId="38" xfId="0" applyNumberFormat="1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1" fontId="5" fillId="34" borderId="77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5" fillId="34" borderId="79" xfId="0" applyNumberFormat="1" applyFont="1" applyFill="1" applyBorder="1" applyAlignment="1">
      <alignment horizontal="center" vertical="center" wrapText="1"/>
    </xf>
    <xf numFmtId="1" fontId="5" fillId="34" borderId="45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196" fontId="51" fillId="34" borderId="0" xfId="0" applyNumberFormat="1" applyFont="1" applyFill="1" applyBorder="1" applyAlignment="1" applyProtection="1">
      <alignment vertical="center"/>
      <protection/>
    </xf>
    <xf numFmtId="196" fontId="51" fillId="34" borderId="0" xfId="0" applyNumberFormat="1" applyFont="1" applyFill="1" applyBorder="1" applyAlignment="1" applyProtection="1">
      <alignment horizontal="center" vertical="center" wrapText="1"/>
      <protection/>
    </xf>
    <xf numFmtId="0" fontId="51" fillId="34" borderId="0" xfId="0" applyNumberFormat="1" applyFont="1" applyFill="1" applyBorder="1" applyAlignment="1" applyProtection="1">
      <alignment horizontal="center" vertical="center" wrapText="1"/>
      <protection/>
    </xf>
    <xf numFmtId="0" fontId="51" fillId="34" borderId="0" xfId="0" applyNumberFormat="1" applyFont="1" applyFill="1" applyBorder="1" applyAlignment="1" applyProtection="1">
      <alignment vertical="center"/>
      <protection/>
    </xf>
    <xf numFmtId="210" fontId="5" fillId="34" borderId="14" xfId="0" applyNumberFormat="1" applyFont="1" applyFill="1" applyBorder="1" applyAlignment="1" applyProtection="1">
      <alignment horizontal="center" vertical="center"/>
      <protection/>
    </xf>
    <xf numFmtId="210" fontId="5" fillId="34" borderId="15" xfId="0" applyNumberFormat="1" applyFont="1" applyFill="1" applyBorder="1" applyAlignment="1" applyProtection="1">
      <alignment horizontal="center" vertical="center"/>
      <protection/>
    </xf>
    <xf numFmtId="210" fontId="5" fillId="34" borderId="16" xfId="0" applyNumberFormat="1" applyFont="1" applyFill="1" applyBorder="1" applyAlignment="1" applyProtection="1">
      <alignment horizontal="center" vertical="center"/>
      <protection/>
    </xf>
    <xf numFmtId="209" fontId="5" fillId="34" borderId="85" xfId="0" applyNumberFormat="1" applyFont="1" applyFill="1" applyBorder="1" applyAlignment="1" applyProtection="1">
      <alignment horizontal="center" vertical="center" wrapText="1"/>
      <protection/>
    </xf>
    <xf numFmtId="210" fontId="5" fillId="34" borderId="69" xfId="0" applyNumberFormat="1" applyFont="1" applyFill="1" applyBorder="1" applyAlignment="1" applyProtection="1">
      <alignment horizontal="center" vertical="center"/>
      <protection/>
    </xf>
    <xf numFmtId="210" fontId="5" fillId="34" borderId="72" xfId="0" applyNumberFormat="1" applyFont="1" applyFill="1" applyBorder="1" applyAlignment="1" applyProtection="1">
      <alignment horizontal="center" vertical="center"/>
      <protection/>
    </xf>
    <xf numFmtId="210" fontId="5" fillId="34" borderId="85" xfId="0" applyNumberFormat="1" applyFont="1" applyFill="1" applyBorder="1" applyAlignment="1" applyProtection="1">
      <alignment horizontal="center" vertical="center"/>
      <protection/>
    </xf>
    <xf numFmtId="49" fontId="5" fillId="34" borderId="28" xfId="0" applyNumberFormat="1" applyFont="1" applyFill="1" applyBorder="1" applyAlignment="1">
      <alignment horizontal="left" vertical="center" wrapText="1"/>
    </xf>
    <xf numFmtId="197" fontId="5" fillId="34" borderId="31" xfId="0" applyNumberFormat="1" applyFont="1" applyFill="1" applyBorder="1" applyAlignment="1" applyProtection="1">
      <alignment horizontal="center" vertical="center"/>
      <protection/>
    </xf>
    <xf numFmtId="201" fontId="5" fillId="34" borderId="32" xfId="0" applyNumberFormat="1" applyFont="1" applyFill="1" applyBorder="1" applyAlignment="1" applyProtection="1">
      <alignment horizontal="center" vertical="center"/>
      <protection/>
    </xf>
    <xf numFmtId="201" fontId="5" fillId="34" borderId="28" xfId="0" applyNumberFormat="1" applyFont="1" applyFill="1" applyBorder="1" applyAlignment="1" applyProtection="1">
      <alignment horizontal="center" vertical="center"/>
      <protection/>
    </xf>
    <xf numFmtId="0" fontId="5" fillId="34" borderId="10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NumberFormat="1" applyFont="1" applyFill="1" applyBorder="1" applyAlignment="1">
      <alignment horizontal="center" vertical="center" wrapText="1"/>
    </xf>
    <xf numFmtId="196" fontId="7" fillId="34" borderId="32" xfId="0" applyNumberFormat="1" applyFont="1" applyFill="1" applyBorder="1" applyAlignment="1" applyProtection="1">
      <alignment horizontal="center" vertical="center"/>
      <protection/>
    </xf>
    <xf numFmtId="196" fontId="7" fillId="34" borderId="31" xfId="0" applyNumberFormat="1" applyFont="1" applyFill="1" applyBorder="1" applyAlignment="1" applyProtection="1">
      <alignment horizontal="center" vertical="center"/>
      <protection/>
    </xf>
    <xf numFmtId="49" fontId="5" fillId="34" borderId="59" xfId="0" applyNumberFormat="1" applyFont="1" applyFill="1" applyBorder="1" applyAlignment="1" applyProtection="1">
      <alignment horizontal="center" vertical="center"/>
      <protection/>
    </xf>
    <xf numFmtId="49" fontId="7" fillId="34" borderId="59" xfId="0" applyNumberFormat="1" applyFont="1" applyFill="1" applyBorder="1" applyAlignment="1">
      <alignment horizontal="left" vertical="center" wrapText="1"/>
    </xf>
    <xf numFmtId="197" fontId="7" fillId="34" borderId="10" xfId="0" applyNumberFormat="1" applyFont="1" applyFill="1" applyBorder="1" applyAlignment="1" applyProtection="1">
      <alignment horizontal="center" vertical="center"/>
      <protection/>
    </xf>
    <xf numFmtId="201" fontId="7" fillId="34" borderId="46" xfId="0" applyNumberFormat="1" applyFont="1" applyFill="1" applyBorder="1" applyAlignment="1" applyProtection="1">
      <alignment horizontal="center" vertical="center"/>
      <protection/>
    </xf>
    <xf numFmtId="201" fontId="7" fillId="34" borderId="59" xfId="0" applyNumberFormat="1" applyFont="1" applyFill="1" applyBorder="1" applyAlignment="1" applyProtection="1">
      <alignment horizontal="center" vertical="center"/>
      <protection/>
    </xf>
    <xf numFmtId="0" fontId="7" fillId="34" borderId="45" xfId="0" applyFont="1" applyFill="1" applyBorder="1" applyAlignment="1">
      <alignment horizontal="center" vertical="center" wrapText="1"/>
    </xf>
    <xf numFmtId="196" fontId="7" fillId="34" borderId="46" xfId="0" applyNumberFormat="1" applyFont="1" applyFill="1" applyBorder="1" applyAlignment="1" applyProtection="1">
      <alignment horizontal="center" vertical="center"/>
      <protection/>
    </xf>
    <xf numFmtId="196" fontId="7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48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202" fontId="5" fillId="34" borderId="31" xfId="0" applyNumberFormat="1" applyFont="1" applyFill="1" applyBorder="1" applyAlignment="1" applyProtection="1">
      <alignment horizontal="center" vertical="center"/>
      <protection/>
    </xf>
    <xf numFmtId="202" fontId="5" fillId="34" borderId="32" xfId="0" applyNumberFormat="1" applyFont="1" applyFill="1" applyBorder="1" applyAlignment="1" applyProtection="1">
      <alignment horizontal="center" vertical="center"/>
      <protection/>
    </xf>
    <xf numFmtId="0" fontId="19" fillId="34" borderId="30" xfId="0" applyFont="1" applyFill="1" applyBorder="1" applyAlignment="1">
      <alignment/>
    </xf>
    <xf numFmtId="0" fontId="19" fillId="34" borderId="31" xfId="0" applyFont="1" applyFill="1" applyBorder="1" applyAlignment="1">
      <alignment/>
    </xf>
    <xf numFmtId="1" fontId="19" fillId="34" borderId="32" xfId="0" applyNumberFormat="1" applyFont="1" applyFill="1" applyBorder="1" applyAlignment="1">
      <alignment/>
    </xf>
    <xf numFmtId="1" fontId="19" fillId="34" borderId="30" xfId="0" applyNumberFormat="1" applyFont="1" applyFill="1" applyBorder="1" applyAlignment="1">
      <alignment/>
    </xf>
    <xf numFmtId="1" fontId="19" fillId="34" borderId="31" xfId="0" applyNumberFormat="1" applyFont="1" applyFill="1" applyBorder="1" applyAlignment="1">
      <alignment/>
    </xf>
    <xf numFmtId="201" fontId="5" fillId="34" borderId="46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>
      <alignment/>
    </xf>
    <xf numFmtId="1" fontId="19" fillId="34" borderId="46" xfId="0" applyNumberFormat="1" applyFont="1" applyFill="1" applyBorder="1" applyAlignment="1">
      <alignment/>
    </xf>
    <xf numFmtId="1" fontId="19" fillId="34" borderId="45" xfId="0" applyNumberFormat="1" applyFont="1" applyFill="1" applyBorder="1" applyAlignment="1">
      <alignment/>
    </xf>
    <xf numFmtId="196" fontId="5" fillId="34" borderId="10" xfId="0" applyNumberFormat="1" applyFont="1" applyFill="1" applyBorder="1" applyAlignment="1" applyProtection="1">
      <alignment horizontal="center" vertical="center"/>
      <protection/>
    </xf>
    <xf numFmtId="196" fontId="5" fillId="34" borderId="31" xfId="0" applyNumberFormat="1" applyFont="1" applyFill="1" applyBorder="1" applyAlignment="1" applyProtection="1">
      <alignment vertical="center"/>
      <protection/>
    </xf>
    <xf numFmtId="196" fontId="5" fillId="34" borderId="32" xfId="0" applyNumberFormat="1" applyFont="1" applyFill="1" applyBorder="1" applyAlignment="1" applyProtection="1">
      <alignment vertical="center"/>
      <protection/>
    </xf>
    <xf numFmtId="196" fontId="5" fillId="34" borderId="77" xfId="0" applyNumberFormat="1" applyFont="1" applyFill="1" applyBorder="1" applyAlignment="1" applyProtection="1">
      <alignment vertical="center"/>
      <protection/>
    </xf>
    <xf numFmtId="1" fontId="5" fillId="34" borderId="32" xfId="0" applyNumberFormat="1" applyFont="1" applyFill="1" applyBorder="1" applyAlignment="1" applyProtection="1">
      <alignment vertical="center"/>
      <protection/>
    </xf>
    <xf numFmtId="1" fontId="5" fillId="34" borderId="30" xfId="0" applyNumberFormat="1" applyFont="1" applyFill="1" applyBorder="1" applyAlignment="1" applyProtection="1">
      <alignment vertical="center"/>
      <protection/>
    </xf>
    <xf numFmtId="1" fontId="5" fillId="34" borderId="31" xfId="0" applyNumberFormat="1" applyFont="1" applyFill="1" applyBorder="1" applyAlignment="1" applyProtection="1">
      <alignment vertical="center"/>
      <protection/>
    </xf>
    <xf numFmtId="198" fontId="7" fillId="34" borderId="59" xfId="0" applyNumberFormat="1" applyFont="1" applyFill="1" applyBorder="1" applyAlignment="1">
      <alignment horizontal="center" vertical="center" wrapText="1"/>
    </xf>
    <xf numFmtId="0" fontId="5" fillId="34" borderId="79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50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center" wrapText="1"/>
    </xf>
    <xf numFmtId="196" fontId="5" fillId="34" borderId="51" xfId="0" applyNumberFormat="1" applyFont="1" applyFill="1" applyBorder="1" applyAlignment="1" applyProtection="1">
      <alignment vertical="center"/>
      <protection/>
    </xf>
    <xf numFmtId="196" fontId="5" fillId="34" borderId="52" xfId="0" applyNumberFormat="1" applyFont="1" applyFill="1" applyBorder="1" applyAlignment="1" applyProtection="1">
      <alignment horizontal="center" vertical="center"/>
      <protection/>
    </xf>
    <xf numFmtId="196" fontId="5" fillId="34" borderId="52" xfId="0" applyNumberFormat="1" applyFont="1" applyFill="1" applyBorder="1" applyAlignment="1" applyProtection="1">
      <alignment vertical="center"/>
      <protection/>
    </xf>
    <xf numFmtId="196" fontId="5" fillId="34" borderId="53" xfId="0" applyNumberFormat="1" applyFont="1" applyFill="1" applyBorder="1" applyAlignment="1" applyProtection="1">
      <alignment vertical="center"/>
      <protection/>
    </xf>
    <xf numFmtId="198" fontId="7" fillId="34" borderId="50" xfId="0" applyNumberFormat="1" applyFont="1" applyFill="1" applyBorder="1" applyAlignment="1" applyProtection="1">
      <alignment horizontal="center" vertical="center"/>
      <protection/>
    </xf>
    <xf numFmtId="0" fontId="5" fillId="34" borderId="84" xfId="0" applyFont="1" applyFill="1" applyBorder="1" applyAlignment="1">
      <alignment horizontal="center" vertical="center" wrapText="1"/>
    </xf>
    <xf numFmtId="196" fontId="5" fillId="34" borderId="52" xfId="0" applyNumberFormat="1" applyFont="1" applyFill="1" applyBorder="1" applyAlignment="1" applyProtection="1">
      <alignment horizontal="center" vertical="center"/>
      <protection/>
    </xf>
    <xf numFmtId="196" fontId="5" fillId="34" borderId="83" xfId="0" applyNumberFormat="1" applyFont="1" applyFill="1" applyBorder="1" applyAlignment="1" applyProtection="1">
      <alignment horizontal="center" vertical="center"/>
      <protection/>
    </xf>
    <xf numFmtId="196" fontId="5" fillId="34" borderId="51" xfId="0" applyNumberFormat="1" applyFont="1" applyFill="1" applyBorder="1" applyAlignment="1" applyProtection="1">
      <alignment vertical="center"/>
      <protection/>
    </xf>
    <xf numFmtId="196" fontId="5" fillId="34" borderId="52" xfId="0" applyNumberFormat="1" applyFont="1" applyFill="1" applyBorder="1" applyAlignment="1" applyProtection="1">
      <alignment vertical="center"/>
      <protection/>
    </xf>
    <xf numFmtId="1" fontId="5" fillId="34" borderId="53" xfId="0" applyNumberFormat="1" applyFont="1" applyFill="1" applyBorder="1" applyAlignment="1" applyProtection="1">
      <alignment vertical="center"/>
      <protection/>
    </xf>
    <xf numFmtId="1" fontId="5" fillId="34" borderId="51" xfId="0" applyNumberFormat="1" applyFont="1" applyFill="1" applyBorder="1" applyAlignment="1" applyProtection="1">
      <alignment vertical="center"/>
      <protection/>
    </xf>
    <xf numFmtId="1" fontId="5" fillId="34" borderId="52" xfId="0" applyNumberFormat="1" applyFont="1" applyFill="1" applyBorder="1" applyAlignment="1" applyProtection="1">
      <alignment horizontal="center" vertical="center"/>
      <protection/>
    </xf>
    <xf numFmtId="1" fontId="5" fillId="34" borderId="53" xfId="0" applyNumberFormat="1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197" fontId="5" fillId="34" borderId="23" xfId="0" applyNumberFormat="1" applyFont="1" applyFill="1" applyBorder="1" applyAlignment="1" applyProtection="1">
      <alignment horizontal="center" vertical="center"/>
      <protection/>
    </xf>
    <xf numFmtId="201" fontId="5" fillId="34" borderId="62" xfId="0" applyNumberFormat="1" applyFont="1" applyFill="1" applyBorder="1" applyAlignment="1" applyProtection="1">
      <alignment horizontal="center" vertical="center"/>
      <protection/>
    </xf>
    <xf numFmtId="198" fontId="7" fillId="34" borderId="0" xfId="0" applyNumberFormat="1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5" fillId="34" borderId="95" xfId="0" applyNumberFormat="1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/>
    </xf>
    <xf numFmtId="1" fontId="19" fillId="34" borderId="62" xfId="0" applyNumberFormat="1" applyFont="1" applyFill="1" applyBorder="1" applyAlignment="1">
      <alignment/>
    </xf>
    <xf numFmtId="1" fontId="19" fillId="34" borderId="61" xfId="0" applyNumberFormat="1" applyFont="1" applyFill="1" applyBorder="1" applyAlignment="1">
      <alignment/>
    </xf>
    <xf numFmtId="196" fontId="5" fillId="34" borderId="23" xfId="0" applyNumberFormat="1" applyFont="1" applyFill="1" applyBorder="1" applyAlignment="1" applyProtection="1">
      <alignment horizontal="center" vertical="center"/>
      <protection/>
    </xf>
    <xf numFmtId="1" fontId="5" fillId="34" borderId="62" xfId="0" applyNumberFormat="1" applyFont="1" applyFill="1" applyBorder="1" applyAlignment="1" applyProtection="1">
      <alignment horizontal="center" vertical="center"/>
      <protection/>
    </xf>
    <xf numFmtId="0" fontId="29" fillId="34" borderId="103" xfId="0" applyFont="1" applyFill="1" applyBorder="1" applyAlignment="1">
      <alignment vertical="center" wrapText="1"/>
    </xf>
    <xf numFmtId="49" fontId="5" fillId="34" borderId="28" xfId="0" applyNumberFormat="1" applyFont="1" applyFill="1" applyBorder="1" applyAlignment="1">
      <alignment horizontal="left" vertical="center" wrapText="1"/>
    </xf>
    <xf numFmtId="196" fontId="51" fillId="34" borderId="32" xfId="0" applyNumberFormat="1" applyFont="1" applyFill="1" applyBorder="1" applyAlignment="1" applyProtection="1">
      <alignment vertical="center"/>
      <protection/>
    </xf>
    <xf numFmtId="196" fontId="51" fillId="34" borderId="30" xfId="0" applyNumberFormat="1" applyFont="1" applyFill="1" applyBorder="1" applyAlignment="1" applyProtection="1">
      <alignment vertical="center"/>
      <protection/>
    </xf>
    <xf numFmtId="196" fontId="51" fillId="34" borderId="31" xfId="0" applyNumberFormat="1" applyFont="1" applyFill="1" applyBorder="1" applyAlignment="1" applyProtection="1">
      <alignment vertical="center"/>
      <protection/>
    </xf>
    <xf numFmtId="49" fontId="5" fillId="34" borderId="41" xfId="0" applyNumberFormat="1" applyFont="1" applyFill="1" applyBorder="1" applyAlignment="1" applyProtection="1">
      <alignment horizontal="center" vertical="center"/>
      <protection/>
    </xf>
    <xf numFmtId="49" fontId="7" fillId="34" borderId="58" xfId="0" applyNumberFormat="1" applyFont="1" applyFill="1" applyBorder="1" applyAlignment="1">
      <alignment horizontal="left" vertical="center" wrapText="1"/>
    </xf>
    <xf numFmtId="196" fontId="5" fillId="34" borderId="46" xfId="0" applyNumberFormat="1" applyFont="1" applyFill="1" applyBorder="1" applyAlignment="1" applyProtection="1">
      <alignment horizontal="center" vertical="center" wrapText="1"/>
      <protection/>
    </xf>
    <xf numFmtId="202" fontId="7" fillId="34" borderId="48" xfId="0" applyNumberFormat="1" applyFont="1" applyFill="1" applyBorder="1" applyAlignment="1" applyProtection="1">
      <alignment horizontal="center" vertical="center"/>
      <protection/>
    </xf>
    <xf numFmtId="202" fontId="7" fillId="34" borderId="10" xfId="0" applyNumberFormat="1" applyFont="1" applyFill="1" applyBorder="1" applyAlignment="1" applyProtection="1">
      <alignment horizontal="center" vertical="center"/>
      <protection/>
    </xf>
    <xf numFmtId="202" fontId="7" fillId="34" borderId="46" xfId="0" applyNumberFormat="1" applyFont="1" applyFill="1" applyBorder="1" applyAlignment="1" applyProtection="1">
      <alignment horizontal="center" vertical="center"/>
      <protection/>
    </xf>
    <xf numFmtId="196" fontId="51" fillId="34" borderId="45" xfId="0" applyNumberFormat="1" applyFont="1" applyFill="1" applyBorder="1" applyAlignment="1" applyProtection="1">
      <alignment vertical="center"/>
      <protection/>
    </xf>
    <xf numFmtId="196" fontId="5" fillId="34" borderId="10" xfId="0" applyNumberFormat="1" applyFont="1" applyFill="1" applyBorder="1" applyAlignment="1" applyProtection="1">
      <alignment horizontal="center" vertical="center"/>
      <protection/>
    </xf>
    <xf numFmtId="196" fontId="5" fillId="34" borderId="46" xfId="0" applyNumberFormat="1" applyFont="1" applyFill="1" applyBorder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 wrapText="1"/>
    </xf>
    <xf numFmtId="1" fontId="7" fillId="34" borderId="31" xfId="0" applyNumberFormat="1" applyFont="1" applyFill="1" applyBorder="1" applyAlignment="1">
      <alignment horizontal="center" vertical="center"/>
    </xf>
    <xf numFmtId="196" fontId="5" fillId="34" borderId="32" xfId="0" applyNumberFormat="1" applyFont="1" applyFill="1" applyBorder="1" applyAlignment="1">
      <alignment horizontal="center" vertical="center" wrapText="1"/>
    </xf>
    <xf numFmtId="196" fontId="5" fillId="34" borderId="46" xfId="0" applyNumberFormat="1" applyFont="1" applyFill="1" applyBorder="1" applyAlignment="1">
      <alignment horizontal="center" vertical="center" wrapText="1"/>
    </xf>
    <xf numFmtId="0" fontId="5" fillId="34" borderId="32" xfId="0" applyNumberFormat="1" applyFont="1" applyFill="1" applyBorder="1" applyAlignment="1">
      <alignment horizontal="center" vertical="center" wrapText="1"/>
    </xf>
    <xf numFmtId="49" fontId="5" fillId="34" borderId="35" xfId="0" applyNumberFormat="1" applyFont="1" applyFill="1" applyBorder="1" applyAlignment="1" applyProtection="1">
      <alignment horizontal="center" vertical="center"/>
      <protection/>
    </xf>
    <xf numFmtId="0" fontId="7" fillId="34" borderId="36" xfId="0" applyNumberFormat="1" applyFont="1" applyFill="1" applyBorder="1" applyAlignment="1" applyProtection="1">
      <alignment horizontal="left" vertical="center"/>
      <protection/>
    </xf>
    <xf numFmtId="197" fontId="52" fillId="34" borderId="38" xfId="0" applyNumberFormat="1" applyFont="1" applyFill="1" applyBorder="1" applyAlignment="1" applyProtection="1">
      <alignment horizontal="center" vertical="center"/>
      <protection/>
    </xf>
    <xf numFmtId="198" fontId="7" fillId="34" borderId="35" xfId="0" applyNumberFormat="1" applyFont="1" applyFill="1" applyBorder="1" applyAlignment="1" applyProtection="1">
      <alignment horizontal="center" vertical="center"/>
      <protection/>
    </xf>
    <xf numFmtId="1" fontId="5" fillId="34" borderId="73" xfId="0" applyNumberFormat="1" applyFont="1" applyFill="1" applyBorder="1" applyAlignment="1">
      <alignment horizontal="center" vertical="center" wrapText="1"/>
    </xf>
    <xf numFmtId="1" fontId="7" fillId="34" borderId="37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" fontId="7" fillId="34" borderId="38" xfId="0" applyNumberFormat="1" applyFont="1" applyFill="1" applyBorder="1" applyAlignment="1" applyProtection="1">
      <alignment horizontal="center" vertical="center"/>
      <protection/>
    </xf>
    <xf numFmtId="1" fontId="7" fillId="34" borderId="40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>
      <alignment horizontal="center" vertical="center" wrapText="1"/>
    </xf>
    <xf numFmtId="210" fontId="5" fillId="34" borderId="110" xfId="0" applyNumberFormat="1" applyFont="1" applyFill="1" applyBorder="1" applyAlignment="1" applyProtection="1">
      <alignment horizontal="center" vertical="center"/>
      <protection/>
    </xf>
    <xf numFmtId="209" fontId="5" fillId="34" borderId="71" xfId="0" applyNumberFormat="1" applyFont="1" applyFill="1" applyBorder="1" applyAlignment="1" applyProtection="1">
      <alignment horizontal="center" vertical="center" wrapText="1"/>
      <protection/>
    </xf>
    <xf numFmtId="0" fontId="5" fillId="34" borderId="4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96" fontId="5" fillId="34" borderId="12" xfId="0" applyNumberFormat="1" applyFont="1" applyFill="1" applyBorder="1" applyAlignment="1" applyProtection="1">
      <alignment horizontal="center" vertical="center" wrapText="1"/>
      <protection/>
    </xf>
    <xf numFmtId="198" fontId="7" fillId="34" borderId="82" xfId="0" applyNumberFormat="1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>
      <alignment horizontal="center" vertical="center" wrapText="1"/>
    </xf>
    <xf numFmtId="202" fontId="7" fillId="34" borderId="73" xfId="0" applyNumberFormat="1" applyFont="1" applyFill="1" applyBorder="1" applyAlignment="1" applyProtection="1">
      <alignment horizontal="center" vertical="center"/>
      <protection/>
    </xf>
    <xf numFmtId="202" fontId="7" fillId="34" borderId="11" xfId="0" applyNumberFormat="1" applyFont="1" applyFill="1" applyBorder="1" applyAlignment="1" applyProtection="1">
      <alignment horizontal="center" vertical="center"/>
      <protection/>
    </xf>
    <xf numFmtId="202" fontId="7" fillId="34" borderId="12" xfId="0" applyNumberFormat="1" applyFont="1" applyFill="1" applyBorder="1" applyAlignment="1" applyProtection="1">
      <alignment horizontal="center" vertical="center"/>
      <protection/>
    </xf>
    <xf numFmtId="49" fontId="5" fillId="34" borderId="41" xfId="0" applyNumberFormat="1" applyFont="1" applyFill="1" applyBorder="1" applyAlignment="1">
      <alignment horizontal="center" vertical="center" wrapText="1"/>
    </xf>
    <xf numFmtId="49" fontId="7" fillId="34" borderId="106" xfId="0" applyNumberFormat="1" applyFont="1" applyFill="1" applyBorder="1" applyAlignment="1">
      <alignment horizontal="left" vertical="center" wrapText="1"/>
    </xf>
    <xf numFmtId="0" fontId="5" fillId="34" borderId="64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198" fontId="7" fillId="34" borderId="41" xfId="0" applyNumberFormat="1" applyFont="1" applyFill="1" applyBorder="1" applyAlignment="1" applyProtection="1">
      <alignment horizontal="center" vertical="center"/>
      <protection/>
    </xf>
    <xf numFmtId="0" fontId="5" fillId="34" borderId="65" xfId="0" applyFont="1" applyFill="1" applyBorder="1" applyAlignment="1">
      <alignment horizontal="center" vertical="center" wrapText="1"/>
    </xf>
    <xf numFmtId="0" fontId="5" fillId="34" borderId="81" xfId="0" applyFont="1" applyFill="1" applyBorder="1" applyAlignment="1">
      <alignment horizontal="center" vertical="center" wrapText="1"/>
    </xf>
    <xf numFmtId="0" fontId="5" fillId="34" borderId="64" xfId="0" applyNumberFormat="1" applyFont="1" applyFill="1" applyBorder="1" applyAlignment="1">
      <alignment horizontal="center" vertical="center" wrapText="1"/>
    </xf>
    <xf numFmtId="0" fontId="5" fillId="34" borderId="49" xfId="0" applyNumberFormat="1" applyFont="1" applyFill="1" applyBorder="1" applyAlignment="1">
      <alignment horizontal="center" vertical="center" wrapText="1"/>
    </xf>
    <xf numFmtId="1" fontId="5" fillId="34" borderId="44" xfId="0" applyNumberFormat="1" applyFont="1" applyFill="1" applyBorder="1" applyAlignment="1">
      <alignment horizontal="center" vertical="center" wrapText="1"/>
    </xf>
    <xf numFmtId="1" fontId="5" fillId="34" borderId="64" xfId="0" applyNumberFormat="1" applyFont="1" applyFill="1" applyBorder="1" applyAlignment="1">
      <alignment horizontal="center" vertical="center" wrapText="1"/>
    </xf>
    <xf numFmtId="1" fontId="5" fillId="34" borderId="49" xfId="0" applyNumberFormat="1" applyFont="1" applyFill="1" applyBorder="1" applyAlignment="1">
      <alignment horizontal="center" vertical="center" wrapText="1"/>
    </xf>
    <xf numFmtId="1" fontId="5" fillId="34" borderId="44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left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left" vertical="center" wrapText="1"/>
    </xf>
    <xf numFmtId="49" fontId="29" fillId="0" borderId="58" xfId="0" applyNumberFormat="1" applyFont="1" applyFill="1" applyBorder="1" applyAlignment="1">
      <alignment horizontal="left" vertical="center" wrapText="1"/>
    </xf>
    <xf numFmtId="49" fontId="31" fillId="0" borderId="50" xfId="0" applyNumberFormat="1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49" fontId="31" fillId="0" borderId="35" xfId="0" applyNumberFormat="1" applyFont="1" applyFill="1" applyBorder="1" applyAlignment="1">
      <alignment horizontal="left" vertical="center" wrapText="1"/>
    </xf>
    <xf numFmtId="49" fontId="29" fillId="0" borderId="59" xfId="0" applyNumberFormat="1" applyFont="1" applyFill="1" applyBorder="1" applyAlignment="1">
      <alignment horizontal="left" vertical="center" wrapText="1"/>
    </xf>
    <xf numFmtId="49" fontId="31" fillId="0" borderId="58" xfId="0" applyNumberFormat="1" applyFont="1" applyFill="1" applyBorder="1" applyAlignment="1">
      <alignment horizontal="left" vertical="center" wrapText="1"/>
    </xf>
    <xf numFmtId="49" fontId="31" fillId="0" borderId="28" xfId="0" applyNumberFormat="1" applyFont="1" applyFill="1" applyBorder="1" applyAlignment="1">
      <alignment horizontal="left" vertical="center" wrapText="1"/>
    </xf>
    <xf numFmtId="49" fontId="31" fillId="0" borderId="35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59" xfId="0" applyNumberFormat="1" applyFont="1" applyFill="1" applyBorder="1" applyAlignment="1">
      <alignment horizontal="left" vertical="center" wrapText="1"/>
    </xf>
    <xf numFmtId="210" fontId="29" fillId="0" borderId="28" xfId="0" applyNumberFormat="1" applyFont="1" applyFill="1" applyBorder="1" applyAlignment="1" applyProtection="1">
      <alignment horizontal="left" vertical="center"/>
      <protection/>
    </xf>
    <xf numFmtId="49" fontId="31" fillId="0" borderId="96" xfId="0" applyNumberFormat="1" applyFont="1" applyFill="1" applyBorder="1" applyAlignment="1">
      <alignment horizontal="left" vertical="center" wrapText="1"/>
    </xf>
    <xf numFmtId="49" fontId="31" fillId="0" borderId="97" xfId="0" applyNumberFormat="1" applyFont="1" applyFill="1" applyBorder="1" applyAlignment="1">
      <alignment horizontal="left" vertical="center" wrapText="1"/>
    </xf>
    <xf numFmtId="197" fontId="31" fillId="0" borderId="35" xfId="0" applyNumberFormat="1" applyFont="1" applyFill="1" applyBorder="1" applyAlignment="1" applyProtection="1">
      <alignment horizontal="left" vertical="center"/>
      <protection/>
    </xf>
    <xf numFmtId="197" fontId="29" fillId="0" borderId="59" xfId="0" applyNumberFormat="1" applyFont="1" applyFill="1" applyBorder="1" applyAlignment="1" applyProtection="1">
      <alignment horizontal="left" vertical="center"/>
      <protection/>
    </xf>
    <xf numFmtId="49" fontId="29" fillId="0" borderId="28" xfId="0" applyNumberFormat="1" applyFont="1" applyFill="1" applyBorder="1" applyAlignment="1">
      <alignment vertical="center" wrapText="1"/>
    </xf>
    <xf numFmtId="49" fontId="29" fillId="0" borderId="28" xfId="0" applyNumberFormat="1" applyFont="1" applyFill="1" applyBorder="1" applyAlignment="1">
      <alignment horizontal="left" vertical="center" wrapText="1"/>
    </xf>
    <xf numFmtId="197" fontId="29" fillId="0" borderId="28" xfId="0" applyNumberFormat="1" applyFont="1" applyFill="1" applyBorder="1" applyAlignment="1" applyProtection="1">
      <alignment horizontal="left" vertical="center"/>
      <protection/>
    </xf>
    <xf numFmtId="197" fontId="29" fillId="0" borderId="59" xfId="0" applyNumberFormat="1" applyFont="1" applyFill="1" applyBorder="1" applyAlignment="1" applyProtection="1">
      <alignment horizontal="left" vertical="center"/>
      <protection/>
    </xf>
    <xf numFmtId="197" fontId="29" fillId="0" borderId="41" xfId="0" applyNumberFormat="1" applyFont="1" applyFill="1" applyBorder="1" applyAlignment="1" applyProtection="1">
      <alignment horizontal="left" vertical="center"/>
      <protection/>
    </xf>
    <xf numFmtId="197" fontId="29" fillId="0" borderId="33" xfId="0" applyNumberFormat="1" applyFont="1" applyFill="1" applyBorder="1" applyAlignment="1" applyProtection="1">
      <alignment horizontal="left" vertical="center"/>
      <protection/>
    </xf>
    <xf numFmtId="49" fontId="29" fillId="0" borderId="82" xfId="0" applyNumberFormat="1" applyFont="1" applyFill="1" applyBorder="1" applyAlignment="1">
      <alignment vertical="center" wrapText="1"/>
    </xf>
    <xf numFmtId="49" fontId="29" fillId="0" borderId="29" xfId="0" applyNumberFormat="1" applyFont="1" applyFill="1" applyBorder="1" applyAlignment="1">
      <alignment vertical="center" wrapText="1"/>
    </xf>
    <xf numFmtId="49" fontId="29" fillId="0" borderId="98" xfId="0" applyNumberFormat="1" applyFont="1" applyFill="1" applyBorder="1" applyAlignment="1">
      <alignment vertical="center" wrapText="1"/>
    </xf>
    <xf numFmtId="49" fontId="29" fillId="0" borderId="29" xfId="0" applyNumberFormat="1" applyFont="1" applyFill="1" applyBorder="1" applyAlignment="1">
      <alignment horizontal="left" vertical="center" wrapText="1"/>
    </xf>
    <xf numFmtId="49" fontId="31" fillId="0" borderId="36" xfId="0" applyNumberFormat="1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103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vertical="center" wrapText="1"/>
    </xf>
    <xf numFmtId="0" fontId="29" fillId="0" borderId="89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49" fontId="29" fillId="0" borderId="106" xfId="0" applyNumberFormat="1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left" vertical="center" wrapText="1"/>
    </xf>
    <xf numFmtId="0" fontId="31" fillId="0" borderId="89" xfId="0" applyNumberFormat="1" applyFont="1" applyFill="1" applyBorder="1" applyAlignment="1" applyProtection="1">
      <alignment horizontal="left" vertical="center"/>
      <protection/>
    </xf>
    <xf numFmtId="0" fontId="31" fillId="0" borderId="36" xfId="0" applyNumberFormat="1" applyFont="1" applyFill="1" applyBorder="1" applyAlignment="1" applyProtection="1">
      <alignment horizontal="left" vertical="center"/>
      <protection/>
    </xf>
    <xf numFmtId="0" fontId="29" fillId="0" borderId="36" xfId="0" applyNumberFormat="1" applyFont="1" applyFill="1" applyBorder="1" applyAlignment="1" applyProtection="1">
      <alignment horizontal="left" vertical="center"/>
      <protection/>
    </xf>
    <xf numFmtId="0" fontId="31" fillId="0" borderId="74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34" borderId="0" xfId="0" applyFont="1" applyFill="1" applyBorder="1" applyAlignment="1">
      <alignment horizontal="left" vertical="top" wrapText="1"/>
    </xf>
    <xf numFmtId="0" fontId="0" fillId="34" borderId="0" xfId="0" applyFill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47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 shrinkToFi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7" fillId="0" borderId="13" xfId="53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2" fillId="0" borderId="36" xfId="0" applyFont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8" fillId="0" borderId="0" xfId="53" applyFont="1" applyAlignment="1">
      <alignment wrapText="1"/>
      <protection/>
    </xf>
    <xf numFmtId="0" fontId="20" fillId="0" borderId="0" xfId="0" applyFont="1" applyAlignment="1">
      <alignment wrapText="1"/>
    </xf>
    <xf numFmtId="0" fontId="21" fillId="0" borderId="81" xfId="53" applyFont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53" fillId="0" borderId="81" xfId="53" applyFont="1" applyBorder="1" applyAlignment="1">
      <alignment horizontal="center" vertical="center" wrapText="1"/>
      <protection/>
    </xf>
    <xf numFmtId="0" fontId="54" fillId="0" borderId="106" xfId="0" applyFont="1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9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 wrapText="1"/>
    </xf>
    <xf numFmtId="0" fontId="54" fillId="0" borderId="89" xfId="0" applyFont="1" applyBorder="1" applyAlignment="1">
      <alignment horizontal="center" vertical="center" wrapText="1"/>
    </xf>
    <xf numFmtId="0" fontId="54" fillId="0" borderId="73" xfId="0" applyFont="1" applyBorder="1" applyAlignment="1">
      <alignment horizontal="center" vertical="center" wrapText="1"/>
    </xf>
    <xf numFmtId="0" fontId="7" fillId="0" borderId="8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7" fillId="0" borderId="65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wrapText="1"/>
    </xf>
    <xf numFmtId="0" fontId="20" fillId="0" borderId="106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0" fillId="0" borderId="106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19" fillId="0" borderId="106" xfId="0" applyFont="1" applyBorder="1" applyAlignment="1">
      <alignment horizontal="center" vertical="center" wrapText="1"/>
    </xf>
    <xf numFmtId="0" fontId="19" fillId="0" borderId="65" xfId="0" applyFont="1" applyBorder="1" applyAlignment="1">
      <alignment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73" xfId="0" applyFont="1" applyBorder="1" applyAlignment="1">
      <alignment vertical="center" wrapText="1"/>
    </xf>
    <xf numFmtId="49" fontId="7" fillId="0" borderId="81" xfId="0" applyNumberFormat="1" applyFont="1" applyBorder="1" applyAlignment="1">
      <alignment horizontal="center" vertical="center" wrapText="1"/>
    </xf>
    <xf numFmtId="0" fontId="22" fillId="0" borderId="106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89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65" xfId="53" applyFont="1" applyBorder="1" applyAlignment="1">
      <alignment horizontal="center" vertical="center" wrapText="1"/>
      <protection/>
    </xf>
    <xf numFmtId="0" fontId="7" fillId="0" borderId="49" xfId="53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wrapText="1"/>
    </xf>
    <xf numFmtId="49" fontId="23" fillId="0" borderId="13" xfId="53" applyNumberFormat="1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>
      <alignment horizontal="left" vertical="center" wrapText="1"/>
    </xf>
    <xf numFmtId="0" fontId="23" fillId="0" borderId="78" xfId="0" applyFont="1" applyBorder="1" applyAlignment="1">
      <alignment horizontal="center" vertical="center" wrapText="1"/>
    </xf>
    <xf numFmtId="0" fontId="20" fillId="0" borderId="36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36" xfId="0" applyFont="1" applyBorder="1" applyAlignment="1">
      <alignment horizontal="center" vertical="center" wrapText="1"/>
    </xf>
    <xf numFmtId="49" fontId="23" fillId="0" borderId="13" xfId="53" applyNumberFormat="1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5" fillId="0" borderId="81" xfId="53" applyFont="1" applyBorder="1" applyAlignment="1">
      <alignment horizontal="center" vertical="center" wrapText="1"/>
      <protection/>
    </xf>
    <xf numFmtId="0" fontId="5" fillId="0" borderId="106" xfId="53" applyFont="1" applyBorder="1" applyAlignment="1">
      <alignment horizontal="center" vertical="center" wrapText="1"/>
      <protection/>
    </xf>
    <xf numFmtId="0" fontId="19" fillId="0" borderId="65" xfId="0" applyFont="1" applyBorder="1" applyAlignment="1">
      <alignment wrapText="1"/>
    </xf>
    <xf numFmtId="0" fontId="19" fillId="0" borderId="74" xfId="0" applyFont="1" applyBorder="1" applyAlignment="1">
      <alignment wrapText="1"/>
    </xf>
    <xf numFmtId="0" fontId="19" fillId="0" borderId="89" xfId="0" applyFont="1" applyBorder="1" applyAlignment="1">
      <alignment wrapText="1"/>
    </xf>
    <xf numFmtId="0" fontId="19" fillId="0" borderId="73" xfId="0" applyFont="1" applyBorder="1" applyAlignment="1">
      <alignment wrapText="1"/>
    </xf>
    <xf numFmtId="0" fontId="23" fillId="0" borderId="112" xfId="0" applyFont="1" applyBorder="1" applyAlignment="1">
      <alignment horizontal="center" wrapText="1"/>
    </xf>
    <xf numFmtId="0" fontId="20" fillId="0" borderId="113" xfId="0" applyFont="1" applyBorder="1" applyAlignment="1">
      <alignment horizontal="center" wrapText="1"/>
    </xf>
    <xf numFmtId="0" fontId="26" fillId="0" borderId="78" xfId="0" applyFont="1" applyBorder="1" applyAlignment="1">
      <alignment horizontal="center" wrapText="1"/>
    </xf>
    <xf numFmtId="0" fontId="27" fillId="0" borderId="36" xfId="0" applyFont="1" applyBorder="1" applyAlignment="1">
      <alignment horizontal="center" wrapText="1"/>
    </xf>
    <xf numFmtId="0" fontId="27" fillId="0" borderId="40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36" xfId="53" applyFont="1" applyBorder="1" applyAlignment="1">
      <alignment horizontal="center" vertical="center" wrapText="1"/>
      <protection/>
    </xf>
    <xf numFmtId="0" fontId="23" fillId="0" borderId="114" xfId="0" applyFont="1" applyBorder="1" applyAlignment="1">
      <alignment horizontal="center" wrapText="1"/>
    </xf>
    <xf numFmtId="0" fontId="20" fillId="0" borderId="115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24" fillId="0" borderId="106" xfId="0" applyFont="1" applyBorder="1" applyAlignment="1">
      <alignment horizontal="center" wrapText="1"/>
    </xf>
    <xf numFmtId="0" fontId="24" fillId="0" borderId="65" xfId="0" applyFont="1" applyBorder="1" applyAlignment="1">
      <alignment horizont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wrapText="1"/>
    </xf>
    <xf numFmtId="0" fontId="19" fillId="0" borderId="106" xfId="0" applyFont="1" applyBorder="1" applyAlignment="1">
      <alignment horizontal="center" wrapText="1"/>
    </xf>
    <xf numFmtId="0" fontId="19" fillId="0" borderId="6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3" fillId="0" borderId="78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49" fontId="23" fillId="0" borderId="78" xfId="0" applyNumberFormat="1" applyFont="1" applyBorder="1" applyAlignment="1">
      <alignment horizontal="center" wrapText="1"/>
    </xf>
    <xf numFmtId="0" fontId="5" fillId="0" borderId="78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3" fillId="0" borderId="8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31" fillId="34" borderId="25" xfId="0" applyFont="1" applyFill="1" applyBorder="1" applyAlignment="1">
      <alignment horizontal="center" vertical="center" wrapText="1"/>
    </xf>
    <xf numFmtId="0" fontId="31" fillId="34" borderId="71" xfId="0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left" vertical="center" wrapText="1"/>
    </xf>
    <xf numFmtId="0" fontId="29" fillId="34" borderId="71" xfId="0" applyFont="1" applyFill="1" applyBorder="1" applyAlignment="1">
      <alignment horizontal="left" vertical="center" wrapText="1"/>
    </xf>
    <xf numFmtId="0" fontId="31" fillId="34" borderId="78" xfId="0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center" vertical="center" wrapText="1"/>
    </xf>
    <xf numFmtId="0" fontId="31" fillId="34" borderId="116" xfId="0" applyFont="1" applyFill="1" applyBorder="1" applyAlignment="1">
      <alignment horizontal="center" vertical="center" wrapText="1"/>
    </xf>
    <xf numFmtId="198" fontId="29" fillId="34" borderId="45" xfId="0" applyNumberFormat="1" applyFont="1" applyFill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46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 applyProtection="1">
      <alignment horizontal="right" vertical="center"/>
      <protection/>
    </xf>
    <xf numFmtId="0" fontId="31" fillId="34" borderId="31" xfId="0" applyFont="1" applyFill="1" applyBorder="1" applyAlignment="1" applyProtection="1">
      <alignment horizontal="right" vertical="center"/>
      <protection/>
    </xf>
    <xf numFmtId="0" fontId="31" fillId="34" borderId="77" xfId="0" applyFont="1" applyFill="1" applyBorder="1" applyAlignment="1" applyProtection="1">
      <alignment horizontal="right" vertical="center"/>
      <protection/>
    </xf>
    <xf numFmtId="0" fontId="31" fillId="34" borderId="37" xfId="0" applyFont="1" applyFill="1" applyBorder="1" applyAlignment="1" applyProtection="1">
      <alignment horizontal="right" vertical="center"/>
      <protection/>
    </xf>
    <xf numFmtId="0" fontId="31" fillId="34" borderId="13" xfId="0" applyFont="1" applyFill="1" applyBorder="1" applyAlignment="1" applyProtection="1">
      <alignment horizontal="right" vertical="center"/>
      <protection/>
    </xf>
    <xf numFmtId="0" fontId="31" fillId="34" borderId="78" xfId="0" applyFont="1" applyFill="1" applyBorder="1" applyAlignment="1" applyProtection="1">
      <alignment horizontal="right" vertical="center"/>
      <protection/>
    </xf>
    <xf numFmtId="0" fontId="31" fillId="34" borderId="45" xfId="0" applyFont="1" applyFill="1" applyBorder="1" applyAlignment="1" applyProtection="1">
      <alignment horizontal="right" vertical="center"/>
      <protection/>
    </xf>
    <xf numFmtId="0" fontId="31" fillId="34" borderId="10" xfId="0" applyFont="1" applyFill="1" applyBorder="1" applyAlignment="1" applyProtection="1">
      <alignment horizontal="right" vertical="center"/>
      <protection/>
    </xf>
    <xf numFmtId="0" fontId="31" fillId="34" borderId="79" xfId="0" applyFont="1" applyFill="1" applyBorder="1" applyAlignment="1" applyProtection="1">
      <alignment horizontal="right" vertical="center"/>
      <protection/>
    </xf>
    <xf numFmtId="0" fontId="31" fillId="34" borderId="117" xfId="0" applyFont="1" applyFill="1" applyBorder="1" applyAlignment="1">
      <alignment horizontal="right" vertical="center"/>
    </xf>
    <xf numFmtId="0" fontId="31" fillId="34" borderId="103" xfId="0" applyFont="1" applyFill="1" applyBorder="1" applyAlignment="1">
      <alignment horizontal="right" vertical="center"/>
    </xf>
    <xf numFmtId="0" fontId="29" fillId="34" borderId="25" xfId="0" applyFont="1" applyFill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center" vertical="center" wrapText="1"/>
    </xf>
    <xf numFmtId="49" fontId="31" fillId="34" borderId="25" xfId="0" applyNumberFormat="1" applyFont="1" applyFill="1" applyBorder="1" applyAlignment="1">
      <alignment horizontal="center" vertical="center" wrapText="1"/>
    </xf>
    <xf numFmtId="49" fontId="31" fillId="34" borderId="26" xfId="0" applyNumberFormat="1" applyFont="1" applyFill="1" applyBorder="1" applyAlignment="1">
      <alignment horizontal="center" vertical="center" wrapText="1"/>
    </xf>
    <xf numFmtId="49" fontId="31" fillId="34" borderId="27" xfId="0" applyNumberFormat="1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8" xfId="0" applyFont="1" applyFill="1" applyBorder="1" applyAlignment="1">
      <alignment horizontal="center" vertical="center" wrapText="1"/>
    </xf>
    <xf numFmtId="0" fontId="29" fillId="34" borderId="54" xfId="0" applyNumberFormat="1" applyFont="1" applyFill="1" applyBorder="1" applyAlignment="1" applyProtection="1">
      <alignment horizontal="right" vertical="center"/>
      <protection/>
    </xf>
    <xf numFmtId="0" fontId="29" fillId="34" borderId="56" xfId="0" applyNumberFormat="1" applyFont="1" applyFill="1" applyBorder="1" applyAlignment="1" applyProtection="1">
      <alignment horizontal="right" vertical="center"/>
      <protection/>
    </xf>
    <xf numFmtId="0" fontId="29" fillId="34" borderId="57" xfId="0" applyNumberFormat="1" applyFont="1" applyFill="1" applyBorder="1" applyAlignment="1" applyProtection="1">
      <alignment horizontal="right" vertical="center"/>
      <protection/>
    </xf>
    <xf numFmtId="210" fontId="45" fillId="34" borderId="25" xfId="0" applyNumberFormat="1" applyFont="1" applyFill="1" applyBorder="1" applyAlignment="1" applyProtection="1">
      <alignment horizontal="center" vertical="center"/>
      <protection/>
    </xf>
    <xf numFmtId="210" fontId="45" fillId="34" borderId="26" xfId="0" applyNumberFormat="1" applyFont="1" applyFill="1" applyBorder="1" applyAlignment="1" applyProtection="1">
      <alignment horizontal="center" vertical="center"/>
      <protection/>
    </xf>
    <xf numFmtId="210" fontId="45" fillId="34" borderId="103" xfId="0" applyNumberFormat="1" applyFont="1" applyFill="1" applyBorder="1" applyAlignment="1" applyProtection="1">
      <alignment horizontal="center" vertical="center"/>
      <protection/>
    </xf>
    <xf numFmtId="210" fontId="45" fillId="34" borderId="27" xfId="0" applyNumberFormat="1" applyFont="1" applyFill="1" applyBorder="1" applyAlignment="1" applyProtection="1">
      <alignment horizontal="center" vertical="center"/>
      <protection/>
    </xf>
    <xf numFmtId="0" fontId="7" fillId="34" borderId="25" xfId="0" applyNumberFormat="1" applyFont="1" applyFill="1" applyBorder="1" applyAlignment="1" applyProtection="1">
      <alignment horizontal="center" vertical="center"/>
      <protection/>
    </xf>
    <xf numFmtId="0" fontId="7" fillId="34" borderId="26" xfId="0" applyNumberFormat="1" applyFont="1" applyFill="1" applyBorder="1" applyAlignment="1" applyProtection="1">
      <alignment horizontal="center" vertical="center"/>
      <protection/>
    </xf>
    <xf numFmtId="0" fontId="7" fillId="34" borderId="27" xfId="0" applyNumberFormat="1" applyFont="1" applyFill="1" applyBorder="1" applyAlignment="1" applyProtection="1">
      <alignment horizontal="center" vertical="center"/>
      <protection/>
    </xf>
    <xf numFmtId="0" fontId="7" fillId="34" borderId="75" xfId="0" applyNumberFormat="1" applyFont="1" applyFill="1" applyBorder="1" applyAlignment="1" applyProtection="1">
      <alignment horizontal="center" vertical="center"/>
      <protection/>
    </xf>
    <xf numFmtId="0" fontId="7" fillId="34" borderId="98" xfId="0" applyNumberFormat="1" applyFont="1" applyFill="1" applyBorder="1" applyAlignment="1" applyProtection="1">
      <alignment horizontal="center" vertical="center"/>
      <protection/>
    </xf>
    <xf numFmtId="0" fontId="7" fillId="34" borderId="118" xfId="0" applyNumberFormat="1" applyFont="1" applyFill="1" applyBorder="1" applyAlignment="1" applyProtection="1">
      <alignment horizontal="center" vertical="center"/>
      <protection/>
    </xf>
    <xf numFmtId="210" fontId="45" fillId="34" borderId="117" xfId="0" applyNumberFormat="1" applyFont="1" applyFill="1" applyBorder="1" applyAlignment="1" applyProtection="1">
      <alignment horizontal="center" vertical="center"/>
      <protection/>
    </xf>
    <xf numFmtId="210" fontId="45" fillId="34" borderId="119" xfId="0" applyNumberFormat="1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31" fillId="34" borderId="26" xfId="0" applyFont="1" applyFill="1" applyBorder="1" applyAlignment="1">
      <alignment horizontal="center" vertical="center" wrapText="1"/>
    </xf>
    <xf numFmtId="209" fontId="29" fillId="34" borderId="117" xfId="0" applyNumberFormat="1" applyFont="1" applyFill="1" applyBorder="1" applyAlignment="1" applyProtection="1">
      <alignment horizontal="center" vertical="center"/>
      <protection/>
    </xf>
    <xf numFmtId="209" fontId="29" fillId="34" borderId="103" xfId="0" applyNumberFormat="1" applyFont="1" applyFill="1" applyBorder="1" applyAlignment="1" applyProtection="1">
      <alignment horizontal="center" vertical="center"/>
      <protection/>
    </xf>
    <xf numFmtId="209" fontId="29" fillId="34" borderId="119" xfId="0" applyNumberFormat="1" applyFont="1" applyFill="1" applyBorder="1" applyAlignment="1" applyProtection="1">
      <alignment horizontal="center" vertical="center"/>
      <protection/>
    </xf>
    <xf numFmtId="209" fontId="31" fillId="34" borderId="114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22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68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78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79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20" xfId="0" applyNumberFormat="1" applyFont="1" applyFill="1" applyBorder="1" applyAlignment="1" applyProtection="1">
      <alignment horizontal="center" vertical="center"/>
      <protection/>
    </xf>
    <xf numFmtId="209" fontId="31" fillId="34" borderId="121" xfId="0" applyNumberFormat="1" applyFont="1" applyFill="1" applyBorder="1" applyAlignment="1" applyProtection="1">
      <alignment horizontal="center" vertical="center"/>
      <protection/>
    </xf>
    <xf numFmtId="209" fontId="31" fillId="34" borderId="110" xfId="0" applyNumberFormat="1" applyFont="1" applyFill="1" applyBorder="1" applyAlignment="1" applyProtection="1">
      <alignment horizontal="center" vertical="center"/>
      <protection/>
    </xf>
    <xf numFmtId="0" fontId="29" fillId="34" borderId="75" xfId="0" applyFont="1" applyFill="1" applyBorder="1" applyAlignment="1">
      <alignment horizontal="left" vertical="center" wrapText="1"/>
    </xf>
    <xf numFmtId="0" fontId="29" fillId="34" borderId="98" xfId="0" applyFont="1" applyFill="1" applyBorder="1" applyAlignment="1">
      <alignment horizontal="left" vertical="center" wrapText="1"/>
    </xf>
    <xf numFmtId="209" fontId="29" fillId="34" borderId="25" xfId="0" applyNumberFormat="1" applyFont="1" applyFill="1" applyBorder="1" applyAlignment="1" applyProtection="1">
      <alignment horizontal="center" vertical="center"/>
      <protection/>
    </xf>
    <xf numFmtId="209" fontId="29" fillId="34" borderId="26" xfId="0" applyNumberFormat="1" applyFont="1" applyFill="1" applyBorder="1" applyAlignment="1" applyProtection="1">
      <alignment horizontal="center" vertical="center"/>
      <protection/>
    </xf>
    <xf numFmtId="209" fontId="29" fillId="34" borderId="27" xfId="0" applyNumberFormat="1" applyFont="1" applyFill="1" applyBorder="1" applyAlignment="1" applyProtection="1">
      <alignment horizontal="center" vertical="center"/>
      <protection/>
    </xf>
    <xf numFmtId="209" fontId="31" fillId="34" borderId="122" xfId="0" applyNumberFormat="1" applyFont="1" applyFill="1" applyBorder="1" applyAlignment="1" applyProtection="1">
      <alignment horizontal="center" vertical="center"/>
      <protection/>
    </xf>
    <xf numFmtId="209" fontId="31" fillId="34" borderId="123" xfId="0" applyNumberFormat="1" applyFont="1" applyFill="1" applyBorder="1" applyAlignment="1" applyProtection="1">
      <alignment horizontal="center" vertical="center"/>
      <protection/>
    </xf>
    <xf numFmtId="209" fontId="31" fillId="34" borderId="124" xfId="0" applyNumberFormat="1" applyFont="1" applyFill="1" applyBorder="1" applyAlignment="1" applyProtection="1">
      <alignment horizontal="center" vertical="center"/>
      <protection/>
    </xf>
    <xf numFmtId="196" fontId="29" fillId="34" borderId="25" xfId="0" applyNumberFormat="1" applyFont="1" applyFill="1" applyBorder="1" applyAlignment="1" applyProtection="1">
      <alignment horizontal="center" vertical="center"/>
      <protection/>
    </xf>
    <xf numFmtId="196" fontId="29" fillId="34" borderId="26" xfId="0" applyNumberFormat="1" applyFont="1" applyFill="1" applyBorder="1" applyAlignment="1" applyProtection="1">
      <alignment horizontal="center" vertical="center"/>
      <protection/>
    </xf>
    <xf numFmtId="196" fontId="29" fillId="34" borderId="27" xfId="0" applyNumberFormat="1" applyFont="1" applyFill="1" applyBorder="1" applyAlignment="1" applyProtection="1">
      <alignment horizontal="center" vertical="center"/>
      <protection/>
    </xf>
    <xf numFmtId="49" fontId="31" fillId="34" borderId="117" xfId="0" applyNumberFormat="1" applyFont="1" applyFill="1" applyBorder="1" applyAlignment="1" applyProtection="1">
      <alignment horizontal="center" vertical="center" textRotation="90"/>
      <protection/>
    </xf>
    <xf numFmtId="49" fontId="31" fillId="34" borderId="122" xfId="0" applyNumberFormat="1" applyFont="1" applyFill="1" applyBorder="1" applyAlignment="1" applyProtection="1">
      <alignment horizontal="center" vertical="center" textRotation="90"/>
      <protection/>
    </xf>
    <xf numFmtId="49" fontId="31" fillId="34" borderId="125" xfId="0" applyNumberFormat="1" applyFont="1" applyFill="1" applyBorder="1" applyAlignment="1" applyProtection="1">
      <alignment horizontal="center" vertical="center" textRotation="90"/>
      <protection/>
    </xf>
    <xf numFmtId="209" fontId="31" fillId="0" borderId="126" xfId="0" applyNumberFormat="1" applyFont="1" applyFill="1" applyBorder="1" applyAlignment="1" applyProtection="1">
      <alignment horizontal="center" vertical="center"/>
      <protection/>
    </xf>
    <xf numFmtId="209" fontId="31" fillId="0" borderId="96" xfId="0" applyNumberFormat="1" applyFont="1" applyFill="1" applyBorder="1" applyAlignment="1" applyProtection="1">
      <alignment horizontal="center" vertical="center"/>
      <protection/>
    </xf>
    <xf numFmtId="209" fontId="31" fillId="0" borderId="97" xfId="0" applyNumberFormat="1" applyFont="1" applyFill="1" applyBorder="1" applyAlignment="1" applyProtection="1">
      <alignment horizontal="center" vertical="center"/>
      <protection/>
    </xf>
    <xf numFmtId="209" fontId="31" fillId="34" borderId="103" xfId="0" applyNumberFormat="1" applyFont="1" applyFill="1" applyBorder="1" applyAlignment="1" applyProtection="1">
      <alignment horizontal="center" vertical="top" wrapText="1"/>
      <protection/>
    </xf>
    <xf numFmtId="209" fontId="31" fillId="34" borderId="89" xfId="0" applyNumberFormat="1" applyFont="1" applyFill="1" applyBorder="1" applyAlignment="1" applyProtection="1">
      <alignment horizontal="center" vertical="top" wrapText="1"/>
      <protection/>
    </xf>
    <xf numFmtId="0" fontId="31" fillId="34" borderId="126" xfId="0" applyNumberFormat="1" applyFont="1" applyFill="1" applyBorder="1" applyAlignment="1" applyProtection="1">
      <alignment horizontal="center" vertical="center" textRotation="90" wrapText="1"/>
      <protection/>
    </xf>
    <xf numFmtId="0" fontId="31" fillId="34" borderId="96" xfId="0" applyNumberFormat="1" applyFont="1" applyFill="1" applyBorder="1" applyAlignment="1" applyProtection="1">
      <alignment horizontal="center" vertical="center" textRotation="90" wrapText="1"/>
      <protection/>
    </xf>
    <xf numFmtId="0" fontId="31" fillId="34" borderId="97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>
      <alignment horizontal="center" vertical="center" wrapText="1"/>
    </xf>
    <xf numFmtId="0" fontId="20" fillId="34" borderId="89" xfId="0" applyFont="1" applyFill="1" applyBorder="1" applyAlignment="1">
      <alignment horizontal="center" vertical="center" wrapText="1"/>
    </xf>
    <xf numFmtId="1" fontId="8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vertical="center"/>
    </xf>
    <xf numFmtId="209" fontId="31" fillId="34" borderId="127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28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29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21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08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8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30" xfId="0" applyNumberFormat="1" applyFont="1" applyFill="1" applyBorder="1" applyAlignment="1" applyProtection="1">
      <alignment horizontal="center" vertical="center" wrapText="1"/>
      <protection/>
    </xf>
    <xf numFmtId="209" fontId="31" fillId="34" borderId="106" xfId="0" applyNumberFormat="1" applyFont="1" applyFill="1" applyBorder="1" applyAlignment="1" applyProtection="1">
      <alignment horizontal="center" vertical="center" wrapText="1"/>
      <protection/>
    </xf>
    <xf numFmtId="209" fontId="31" fillId="34" borderId="0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66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67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17" xfId="0" applyNumberFormat="1" applyFont="1" applyFill="1" applyBorder="1" applyAlignment="1" applyProtection="1">
      <alignment horizontal="center" vertical="center" wrapText="1"/>
      <protection/>
    </xf>
    <xf numFmtId="209" fontId="31" fillId="34" borderId="103" xfId="0" applyNumberFormat="1" applyFont="1" applyFill="1" applyBorder="1" applyAlignment="1" applyProtection="1">
      <alignment horizontal="center" vertical="center" wrapText="1"/>
      <protection/>
    </xf>
    <xf numFmtId="209" fontId="31" fillId="34" borderId="119" xfId="0" applyNumberFormat="1" applyFont="1" applyFill="1" applyBorder="1" applyAlignment="1" applyProtection="1">
      <alignment horizontal="center" vertical="center" wrapText="1"/>
      <protection/>
    </xf>
    <xf numFmtId="209" fontId="31" fillId="34" borderId="131" xfId="0" applyNumberFormat="1" applyFont="1" applyFill="1" applyBorder="1" applyAlignment="1" applyProtection="1">
      <alignment horizontal="center" vertical="center" wrapText="1"/>
      <protection/>
    </xf>
    <xf numFmtId="209" fontId="31" fillId="34" borderId="132" xfId="0" applyNumberFormat="1" applyFont="1" applyFill="1" applyBorder="1" applyAlignment="1" applyProtection="1">
      <alignment horizontal="center" vertical="center" wrapText="1"/>
      <protection/>
    </xf>
    <xf numFmtId="209" fontId="31" fillId="34" borderId="133" xfId="0" applyNumberFormat="1" applyFont="1" applyFill="1" applyBorder="1" applyAlignment="1" applyProtection="1">
      <alignment horizontal="center" vertical="center" wrapText="1"/>
      <protection/>
    </xf>
    <xf numFmtId="209" fontId="31" fillId="34" borderId="15" xfId="0" applyNumberFormat="1" applyFont="1" applyFill="1" applyBorder="1" applyAlignment="1" applyProtection="1">
      <alignment horizontal="center" vertical="center"/>
      <protection/>
    </xf>
    <xf numFmtId="209" fontId="31" fillId="34" borderId="108" xfId="0" applyNumberFormat="1" applyFont="1" applyFill="1" applyBorder="1" applyAlignment="1" applyProtection="1">
      <alignment horizontal="center" vertical="center"/>
      <protection/>
    </xf>
    <xf numFmtId="209" fontId="31" fillId="34" borderId="109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24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34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9" xfId="0" applyNumberFormat="1" applyFont="1" applyFill="1" applyBorder="1" applyAlignment="1" applyProtection="1">
      <alignment horizontal="center" vertical="center" textRotation="90" wrapText="1"/>
      <protection/>
    </xf>
    <xf numFmtId="0" fontId="29" fillId="34" borderId="103" xfId="0" applyFont="1" applyFill="1" applyBorder="1" applyAlignment="1">
      <alignment horizontal="center" vertical="center" wrapText="1"/>
    </xf>
    <xf numFmtId="1" fontId="29" fillId="34" borderId="0" xfId="0" applyNumberFormat="1" applyFont="1" applyFill="1" applyBorder="1" applyAlignment="1">
      <alignment horizontal="center" vertical="center" wrapText="1"/>
    </xf>
    <xf numFmtId="209" fontId="31" fillId="34" borderId="135" xfId="0" applyNumberFormat="1" applyFont="1" applyFill="1" applyBorder="1" applyAlignment="1" applyProtection="1">
      <alignment horizontal="center" vertical="center" wrapText="1"/>
      <protection/>
    </xf>
    <xf numFmtId="209" fontId="31" fillId="34" borderId="136" xfId="0" applyNumberFormat="1" applyFont="1" applyFill="1" applyBorder="1" applyAlignment="1" applyProtection="1">
      <alignment horizontal="center" vertical="center" wrapText="1"/>
      <protection/>
    </xf>
    <xf numFmtId="209" fontId="31" fillId="34" borderId="137" xfId="0" applyNumberFormat="1" applyFont="1" applyFill="1" applyBorder="1" applyAlignment="1" applyProtection="1">
      <alignment horizontal="center" vertical="center" wrapText="1"/>
      <protection/>
    </xf>
    <xf numFmtId="0" fontId="29" fillId="34" borderId="138" xfId="0" applyFont="1" applyFill="1" applyBorder="1" applyAlignment="1">
      <alignment horizontal="center" vertical="center" wrapText="1"/>
    </xf>
    <xf numFmtId="0" fontId="29" fillId="34" borderId="139" xfId="0" applyFont="1" applyFill="1" applyBorder="1" applyAlignment="1">
      <alignment horizontal="center" vertical="center" wrapText="1"/>
    </xf>
    <xf numFmtId="0" fontId="29" fillId="34" borderId="140" xfId="0" applyFont="1" applyFill="1" applyBorder="1" applyAlignment="1">
      <alignment horizontal="center" vertical="center" wrapText="1"/>
    </xf>
    <xf numFmtId="0" fontId="29" fillId="34" borderId="45" xfId="0" applyNumberFormat="1" applyFont="1" applyFill="1" applyBorder="1" applyAlignment="1" applyProtection="1">
      <alignment horizontal="right" vertical="center"/>
      <protection/>
    </xf>
    <xf numFmtId="0" fontId="29" fillId="34" borderId="10" xfId="0" applyNumberFormat="1" applyFont="1" applyFill="1" applyBorder="1" applyAlignment="1" applyProtection="1">
      <alignment horizontal="right" vertical="center"/>
      <protection/>
    </xf>
    <xf numFmtId="0" fontId="29" fillId="34" borderId="46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32" fillId="34" borderId="25" xfId="0" applyFont="1" applyFill="1" applyBorder="1" applyAlignment="1">
      <alignment horizontal="center" vertical="center" wrapText="1"/>
    </xf>
    <xf numFmtId="0" fontId="32" fillId="34" borderId="27" xfId="0" applyFont="1" applyFill="1" applyBorder="1" applyAlignment="1">
      <alignment horizontal="center" vertical="center" wrapText="1"/>
    </xf>
    <xf numFmtId="49" fontId="31" fillId="34" borderId="117" xfId="0" applyNumberFormat="1" applyFont="1" applyFill="1" applyBorder="1" applyAlignment="1">
      <alignment horizontal="center" vertical="center" wrapText="1"/>
    </xf>
    <xf numFmtId="49" fontId="31" fillId="34" borderId="103" xfId="0" applyNumberFormat="1" applyFont="1" applyFill="1" applyBorder="1" applyAlignment="1">
      <alignment horizontal="center" vertical="center" wrapText="1"/>
    </xf>
    <xf numFmtId="49" fontId="31" fillId="34" borderId="119" xfId="0" applyNumberFormat="1" applyFont="1" applyFill="1" applyBorder="1" applyAlignment="1">
      <alignment horizontal="center" vertical="center" wrapText="1"/>
    </xf>
    <xf numFmtId="196" fontId="29" fillId="34" borderId="0" xfId="0" applyNumberFormat="1" applyFont="1" applyFill="1" applyBorder="1" applyAlignment="1" applyProtection="1">
      <alignment horizontal="left" vertical="center"/>
      <protection/>
    </xf>
    <xf numFmtId="209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27" xfId="0" applyFont="1" applyFill="1" applyBorder="1" applyAlignment="1">
      <alignment horizontal="center" vertical="center" wrapText="1"/>
    </xf>
    <xf numFmtId="0" fontId="31" fillId="34" borderId="94" xfId="0" applyFont="1" applyFill="1" applyBorder="1" applyAlignment="1">
      <alignment vertical="top" wrapText="1"/>
    </xf>
    <xf numFmtId="0" fontId="0" fillId="34" borderId="0" xfId="0" applyFont="1" applyFill="1" applyBorder="1" applyAlignment="1">
      <alignment wrapText="1"/>
    </xf>
    <xf numFmtId="0" fontId="0" fillId="34" borderId="75" xfId="0" applyFont="1" applyFill="1" applyBorder="1" applyAlignment="1">
      <alignment wrapText="1"/>
    </xf>
    <xf numFmtId="0" fontId="0" fillId="34" borderId="98" xfId="0" applyFont="1" applyFill="1" applyBorder="1" applyAlignment="1">
      <alignment wrapText="1"/>
    </xf>
    <xf numFmtId="0" fontId="2" fillId="34" borderId="14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49" fontId="31" fillId="34" borderId="13" xfId="0" applyNumberFormat="1" applyFont="1" applyFill="1" applyBorder="1" applyAlignment="1" applyProtection="1">
      <alignment horizontal="center" vertical="center" textRotation="90"/>
      <protection/>
    </xf>
    <xf numFmtId="209" fontId="31" fillId="34" borderId="13" xfId="0" applyNumberFormat="1" applyFont="1" applyFill="1" applyBorder="1" applyAlignment="1" applyProtection="1">
      <alignment horizontal="center" vertical="center"/>
      <protection/>
    </xf>
    <xf numFmtId="209" fontId="31" fillId="34" borderId="13" xfId="0" applyNumberFormat="1" applyFont="1" applyFill="1" applyBorder="1" applyAlignment="1" applyProtection="1">
      <alignment horizontal="center" vertical="top" wrapText="1"/>
      <protection/>
    </xf>
    <xf numFmtId="0" fontId="31" fillId="34" borderId="13" xfId="0" applyNumberFormat="1" applyFont="1" applyFill="1" applyBorder="1" applyAlignment="1" applyProtection="1">
      <alignment horizontal="center" vertical="center" textRotation="90" wrapText="1"/>
      <protection/>
    </xf>
    <xf numFmtId="209" fontId="31" fillId="34" borderId="13" xfId="0" applyNumberFormat="1" applyFont="1" applyFill="1" applyBorder="1" applyAlignment="1" applyProtection="1">
      <alignment horizontal="center" vertical="center" textRotation="90" wrapText="1"/>
      <protection/>
    </xf>
    <xf numFmtId="196" fontId="30" fillId="0" borderId="13" xfId="0" applyNumberFormat="1" applyFont="1" applyFill="1" applyBorder="1" applyAlignment="1" applyProtection="1">
      <alignment horizontal="center" vertical="center"/>
      <protection/>
    </xf>
    <xf numFmtId="209" fontId="31" fillId="34" borderId="126" xfId="0" applyNumberFormat="1" applyFont="1" applyFill="1" applyBorder="1" applyAlignment="1" applyProtection="1">
      <alignment horizontal="center" vertical="center"/>
      <protection/>
    </xf>
    <xf numFmtId="209" fontId="31" fillId="34" borderId="96" xfId="0" applyNumberFormat="1" applyFont="1" applyFill="1" applyBorder="1" applyAlignment="1" applyProtection="1">
      <alignment horizontal="center" vertical="center"/>
      <protection/>
    </xf>
    <xf numFmtId="209" fontId="31" fillId="34" borderId="97" xfId="0" applyNumberFormat="1" applyFont="1" applyFill="1" applyBorder="1" applyAlignment="1" applyProtection="1">
      <alignment horizontal="center" vertical="center"/>
      <protection/>
    </xf>
    <xf numFmtId="196" fontId="29" fillId="34" borderId="103" xfId="0" applyNumberFormat="1" applyFont="1" applyFill="1" applyBorder="1" applyAlignment="1" applyProtection="1">
      <alignment horizontal="center" vertical="center"/>
      <protection/>
    </xf>
    <xf numFmtId="196" fontId="29" fillId="34" borderId="119" xfId="0" applyNumberFormat="1" applyFont="1" applyFill="1" applyBorder="1" applyAlignment="1" applyProtection="1">
      <alignment horizontal="center" vertical="center"/>
      <protection/>
    </xf>
    <xf numFmtId="209" fontId="31" fillId="34" borderId="142" xfId="0" applyNumberFormat="1" applyFont="1" applyFill="1" applyBorder="1" applyAlignment="1" applyProtection="1">
      <alignment horizontal="center" vertical="center"/>
      <protection/>
    </xf>
    <xf numFmtId="209" fontId="31" fillId="34" borderId="125" xfId="0" applyNumberFormat="1" applyFont="1" applyFill="1" applyBorder="1" applyAlignment="1" applyProtection="1">
      <alignment horizontal="center" vertical="center"/>
      <protection/>
    </xf>
    <xf numFmtId="196" fontId="7" fillId="34" borderId="25" xfId="0" applyNumberFormat="1" applyFont="1" applyFill="1" applyBorder="1" applyAlignment="1" applyProtection="1">
      <alignment horizontal="center" vertical="center"/>
      <protection/>
    </xf>
    <xf numFmtId="196" fontId="7" fillId="34" borderId="26" xfId="0" applyNumberFormat="1" applyFont="1" applyFill="1" applyBorder="1" applyAlignment="1" applyProtection="1">
      <alignment horizontal="center" vertical="center"/>
      <protection/>
    </xf>
    <xf numFmtId="196" fontId="7" fillId="34" borderId="103" xfId="0" applyNumberFormat="1" applyFont="1" applyFill="1" applyBorder="1" applyAlignment="1" applyProtection="1">
      <alignment horizontal="center" vertical="center"/>
      <protection/>
    </xf>
    <xf numFmtId="196" fontId="7" fillId="34" borderId="119" xfId="0" applyNumberFormat="1" applyFont="1" applyFill="1" applyBorder="1" applyAlignment="1" applyProtection="1">
      <alignment horizontal="center" vertical="center"/>
      <protection/>
    </xf>
    <xf numFmtId="49" fontId="5" fillId="34" borderId="117" xfId="0" applyNumberFormat="1" applyFont="1" applyFill="1" applyBorder="1" applyAlignment="1" applyProtection="1">
      <alignment horizontal="center" vertical="center" textRotation="90"/>
      <protection/>
    </xf>
    <xf numFmtId="49" fontId="5" fillId="34" borderId="122" xfId="0" applyNumberFormat="1" applyFont="1" applyFill="1" applyBorder="1" applyAlignment="1" applyProtection="1">
      <alignment horizontal="center" vertical="center" textRotation="90"/>
      <protection/>
    </xf>
    <xf numFmtId="49" fontId="5" fillId="34" borderId="125" xfId="0" applyNumberFormat="1" applyFont="1" applyFill="1" applyBorder="1" applyAlignment="1" applyProtection="1">
      <alignment horizontal="center" vertical="center" textRotation="90"/>
      <protection/>
    </xf>
    <xf numFmtId="209" fontId="5" fillId="34" borderId="126" xfId="0" applyNumberFormat="1" applyFont="1" applyFill="1" applyBorder="1" applyAlignment="1" applyProtection="1">
      <alignment horizontal="center" vertical="center"/>
      <protection/>
    </xf>
    <xf numFmtId="209" fontId="5" fillId="34" borderId="96" xfId="0" applyNumberFormat="1" applyFont="1" applyFill="1" applyBorder="1" applyAlignment="1" applyProtection="1">
      <alignment horizontal="center" vertical="center"/>
      <protection/>
    </xf>
    <xf numFmtId="209" fontId="5" fillId="34" borderId="97" xfId="0" applyNumberFormat="1" applyFont="1" applyFill="1" applyBorder="1" applyAlignment="1" applyProtection="1">
      <alignment horizontal="center" vertical="center"/>
      <protection/>
    </xf>
    <xf numFmtId="209" fontId="5" fillId="34" borderId="103" xfId="0" applyNumberFormat="1" applyFont="1" applyFill="1" applyBorder="1" applyAlignment="1" applyProtection="1">
      <alignment horizontal="center" vertical="top" wrapText="1"/>
      <protection/>
    </xf>
    <xf numFmtId="209" fontId="5" fillId="34" borderId="89" xfId="0" applyNumberFormat="1" applyFont="1" applyFill="1" applyBorder="1" applyAlignment="1" applyProtection="1">
      <alignment horizontal="center" vertical="top" wrapText="1"/>
      <protection/>
    </xf>
    <xf numFmtId="0" fontId="5" fillId="34" borderId="142" xfId="0" applyNumberFormat="1" applyFont="1" applyFill="1" applyBorder="1" applyAlignment="1" applyProtection="1">
      <alignment horizontal="center" vertical="center" textRotation="90" wrapText="1"/>
      <protection/>
    </xf>
    <xf numFmtId="0" fontId="5" fillId="34" borderId="120" xfId="0" applyNumberFormat="1" applyFont="1" applyFill="1" applyBorder="1" applyAlignment="1" applyProtection="1">
      <alignment horizontal="center" vertical="center" textRotation="90" wrapText="1"/>
      <protection/>
    </xf>
    <xf numFmtId="0" fontId="5" fillId="34" borderId="125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3" xfId="0" applyNumberFormat="1" applyFont="1" applyFill="1" applyBorder="1" applyAlignment="1" applyProtection="1">
      <alignment horizontal="center" vertical="center" wrapText="1"/>
      <protection/>
    </xf>
    <xf numFmtId="209" fontId="5" fillId="34" borderId="13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3" xfId="0" applyNumberFormat="1" applyFont="1" applyFill="1" applyBorder="1" applyAlignment="1" applyProtection="1">
      <alignment horizontal="center" vertical="center"/>
      <protection/>
    </xf>
    <xf numFmtId="209" fontId="5" fillId="34" borderId="127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28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29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21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08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8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30" xfId="0" applyNumberFormat="1" applyFont="1" applyFill="1" applyBorder="1" applyAlignment="1" applyProtection="1">
      <alignment horizontal="center" vertical="center" wrapText="1"/>
      <protection/>
    </xf>
    <xf numFmtId="209" fontId="5" fillId="34" borderId="106" xfId="0" applyNumberFormat="1" applyFont="1" applyFill="1" applyBorder="1" applyAlignment="1" applyProtection="1">
      <alignment horizontal="center" vertical="center" wrapText="1"/>
      <protection/>
    </xf>
    <xf numFmtId="196" fontId="51" fillId="0" borderId="13" xfId="0" applyNumberFormat="1" applyFont="1" applyFill="1" applyBorder="1" applyAlignment="1" applyProtection="1">
      <alignment horizontal="center" vertical="center"/>
      <protection/>
    </xf>
    <xf numFmtId="209" fontId="5" fillId="34" borderId="114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22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68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78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79" xfId="0" applyNumberFormat="1" applyFont="1" applyFill="1" applyBorder="1" applyAlignment="1" applyProtection="1">
      <alignment horizontal="center" vertical="center" textRotation="90" wrapText="1"/>
      <protection/>
    </xf>
    <xf numFmtId="196" fontId="7" fillId="34" borderId="27" xfId="0" applyNumberFormat="1" applyFont="1" applyFill="1" applyBorder="1" applyAlignment="1" applyProtection="1">
      <alignment horizontal="center" vertical="center"/>
      <protection/>
    </xf>
    <xf numFmtId="0" fontId="5" fillId="34" borderId="126" xfId="0" applyNumberFormat="1" applyFont="1" applyFill="1" applyBorder="1" applyAlignment="1" applyProtection="1">
      <alignment horizontal="center" vertical="center" textRotation="90" wrapText="1"/>
      <protection/>
    </xf>
    <xf numFmtId="0" fontId="5" fillId="34" borderId="96" xfId="0" applyNumberFormat="1" applyFont="1" applyFill="1" applyBorder="1" applyAlignment="1" applyProtection="1">
      <alignment horizontal="center" vertical="center" textRotation="90" wrapText="1"/>
      <protection/>
    </xf>
    <xf numFmtId="0" fontId="5" fillId="34" borderId="97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35" xfId="0" applyNumberFormat="1" applyFont="1" applyFill="1" applyBorder="1" applyAlignment="1" applyProtection="1">
      <alignment horizontal="center" vertical="center" wrapText="1"/>
      <protection/>
    </xf>
    <xf numFmtId="209" fontId="5" fillId="34" borderId="136" xfId="0" applyNumberFormat="1" applyFont="1" applyFill="1" applyBorder="1" applyAlignment="1" applyProtection="1">
      <alignment horizontal="center" vertical="center" wrapText="1"/>
      <protection/>
    </xf>
    <xf numFmtId="209" fontId="5" fillId="34" borderId="137" xfId="0" applyNumberFormat="1" applyFont="1" applyFill="1" applyBorder="1" applyAlignment="1" applyProtection="1">
      <alignment horizontal="center" vertical="center" wrapText="1"/>
      <protection/>
    </xf>
    <xf numFmtId="209" fontId="5" fillId="34" borderId="117" xfId="0" applyNumberFormat="1" applyFont="1" applyFill="1" applyBorder="1" applyAlignment="1" applyProtection="1">
      <alignment horizontal="center" vertical="center" wrapText="1"/>
      <protection/>
    </xf>
    <xf numFmtId="209" fontId="5" fillId="34" borderId="103" xfId="0" applyNumberFormat="1" applyFont="1" applyFill="1" applyBorder="1" applyAlignment="1" applyProtection="1">
      <alignment horizontal="center" vertical="center" wrapText="1"/>
      <protection/>
    </xf>
    <xf numFmtId="209" fontId="5" fillId="34" borderId="119" xfId="0" applyNumberFormat="1" applyFont="1" applyFill="1" applyBorder="1" applyAlignment="1" applyProtection="1">
      <alignment horizontal="center" vertical="center" wrapText="1"/>
      <protection/>
    </xf>
    <xf numFmtId="209" fontId="5" fillId="34" borderId="131" xfId="0" applyNumberFormat="1" applyFont="1" applyFill="1" applyBorder="1" applyAlignment="1" applyProtection="1">
      <alignment horizontal="center" vertical="center" wrapText="1"/>
      <protection/>
    </xf>
    <xf numFmtId="209" fontId="5" fillId="34" borderId="132" xfId="0" applyNumberFormat="1" applyFont="1" applyFill="1" applyBorder="1" applyAlignment="1" applyProtection="1">
      <alignment horizontal="center" vertical="center" wrapText="1"/>
      <protection/>
    </xf>
    <xf numFmtId="209" fontId="5" fillId="34" borderId="133" xfId="0" applyNumberFormat="1" applyFont="1" applyFill="1" applyBorder="1" applyAlignment="1" applyProtection="1">
      <alignment horizontal="center" vertical="center" wrapText="1"/>
      <protection/>
    </xf>
    <xf numFmtId="209" fontId="5" fillId="34" borderId="15" xfId="0" applyNumberFormat="1" applyFont="1" applyFill="1" applyBorder="1" applyAlignment="1" applyProtection="1">
      <alignment horizontal="center" vertical="center"/>
      <protection/>
    </xf>
    <xf numFmtId="209" fontId="5" fillId="34" borderId="108" xfId="0" applyNumberFormat="1" applyFont="1" applyFill="1" applyBorder="1" applyAlignment="1" applyProtection="1">
      <alignment horizontal="center" vertical="center"/>
      <protection/>
    </xf>
    <xf numFmtId="209" fontId="5" fillId="34" borderId="109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24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34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9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0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66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20" xfId="0" applyNumberFormat="1" applyFont="1" applyFill="1" applyBorder="1" applyAlignment="1" applyProtection="1">
      <alignment horizontal="center" vertical="center"/>
      <protection/>
    </xf>
    <xf numFmtId="209" fontId="5" fillId="34" borderId="121" xfId="0" applyNumberFormat="1" applyFont="1" applyFill="1" applyBorder="1" applyAlignment="1" applyProtection="1">
      <alignment horizontal="center" vertical="center"/>
      <protection/>
    </xf>
    <xf numFmtId="209" fontId="5" fillId="34" borderId="110" xfId="0" applyNumberFormat="1" applyFont="1" applyFill="1" applyBorder="1" applyAlignment="1" applyProtection="1">
      <alignment horizontal="center" vertical="center"/>
      <protection/>
    </xf>
    <xf numFmtId="209" fontId="5" fillId="34" borderId="16" xfId="0" applyNumberFormat="1" applyFont="1" applyFill="1" applyBorder="1" applyAlignment="1" applyProtection="1">
      <alignment horizontal="center" vertical="center"/>
      <protection/>
    </xf>
    <xf numFmtId="209" fontId="5" fillId="34" borderId="67" xfId="0" applyNumberFormat="1" applyFont="1" applyFill="1" applyBorder="1" applyAlignment="1" applyProtection="1">
      <alignment horizontal="center" vertical="center" textRotation="90" wrapText="1"/>
      <protection/>
    </xf>
    <xf numFmtId="209" fontId="5" fillId="34" borderId="122" xfId="0" applyNumberFormat="1" applyFont="1" applyFill="1" applyBorder="1" applyAlignment="1" applyProtection="1">
      <alignment horizontal="center" vertical="center"/>
      <protection/>
    </xf>
    <xf numFmtId="209" fontId="5" fillId="34" borderId="123" xfId="0" applyNumberFormat="1" applyFont="1" applyFill="1" applyBorder="1" applyAlignment="1" applyProtection="1">
      <alignment horizontal="center" vertical="center"/>
      <protection/>
    </xf>
    <xf numFmtId="209" fontId="5" fillId="34" borderId="124" xfId="0" applyNumberFormat="1" applyFont="1" applyFill="1" applyBorder="1" applyAlignment="1" applyProtection="1">
      <alignment horizontal="center" vertical="center"/>
      <protection/>
    </xf>
    <xf numFmtId="209" fontId="5" fillId="34" borderId="142" xfId="0" applyNumberFormat="1" applyFont="1" applyFill="1" applyBorder="1" applyAlignment="1" applyProtection="1">
      <alignment horizontal="center" vertical="center"/>
      <protection/>
    </xf>
    <xf numFmtId="209" fontId="5" fillId="34" borderId="125" xfId="0" applyNumberFormat="1" applyFont="1" applyFill="1" applyBorder="1" applyAlignment="1" applyProtection="1">
      <alignment horizontal="center" vertical="center"/>
      <protection/>
    </xf>
    <xf numFmtId="209" fontId="5" fillId="34" borderId="13" xfId="0" applyNumberFormat="1" applyFont="1" applyFill="1" applyBorder="1" applyAlignment="1" applyProtection="1">
      <alignment horizontal="center" vertical="top" wrapText="1"/>
      <protection/>
    </xf>
    <xf numFmtId="0" fontId="5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5" fillId="34" borderId="78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116" xfId="0" applyFont="1" applyFill="1" applyBorder="1" applyAlignment="1">
      <alignment horizontal="center" vertical="center" wrapText="1"/>
    </xf>
    <xf numFmtId="196" fontId="29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45" xfId="0" applyFont="1" applyFill="1" applyBorder="1" applyAlignment="1" applyProtection="1">
      <alignment horizontal="right" vertical="center"/>
      <protection/>
    </xf>
    <xf numFmtId="0" fontId="31" fillId="0" borderId="10" xfId="0" applyFont="1" applyFill="1" applyBorder="1" applyAlignment="1" applyProtection="1">
      <alignment horizontal="right" vertical="center"/>
      <protection/>
    </xf>
    <xf numFmtId="0" fontId="31" fillId="0" borderId="79" xfId="0" applyFont="1" applyFill="1" applyBorder="1" applyAlignment="1" applyProtection="1">
      <alignment horizontal="right" vertical="center"/>
      <protection/>
    </xf>
    <xf numFmtId="0" fontId="31" fillId="0" borderId="13" xfId="0" applyFont="1" applyFill="1" applyBorder="1" applyAlignment="1">
      <alignment horizontal="center" vertical="center" wrapText="1"/>
    </xf>
    <xf numFmtId="0" fontId="29" fillId="0" borderId="54" xfId="0" applyNumberFormat="1" applyFont="1" applyFill="1" applyBorder="1" applyAlignment="1" applyProtection="1">
      <alignment horizontal="right" vertical="center"/>
      <protection/>
    </xf>
    <xf numFmtId="0" fontId="29" fillId="0" borderId="56" xfId="0" applyNumberFormat="1" applyFont="1" applyFill="1" applyBorder="1" applyAlignment="1" applyProtection="1">
      <alignment horizontal="right" vertical="center"/>
      <protection/>
    </xf>
    <xf numFmtId="0" fontId="29" fillId="0" borderId="57" xfId="0" applyNumberFormat="1" applyFont="1" applyFill="1" applyBorder="1" applyAlignment="1" applyProtection="1">
      <alignment horizontal="right" vertical="center"/>
      <protection/>
    </xf>
    <xf numFmtId="0" fontId="31" fillId="0" borderId="117" xfId="0" applyFont="1" applyFill="1" applyBorder="1" applyAlignment="1">
      <alignment horizontal="right" vertical="center"/>
    </xf>
    <xf numFmtId="0" fontId="31" fillId="0" borderId="103" xfId="0" applyFont="1" applyFill="1" applyBorder="1" applyAlignment="1">
      <alignment horizontal="right" vertical="center"/>
    </xf>
    <xf numFmtId="0" fontId="31" fillId="0" borderId="30" xfId="0" applyFont="1" applyFill="1" applyBorder="1" applyAlignment="1" applyProtection="1">
      <alignment horizontal="right" vertical="center"/>
      <protection/>
    </xf>
    <xf numFmtId="0" fontId="31" fillId="0" borderId="31" xfId="0" applyFont="1" applyFill="1" applyBorder="1" applyAlignment="1" applyProtection="1">
      <alignment horizontal="right" vertical="center"/>
      <protection/>
    </xf>
    <xf numFmtId="0" fontId="31" fillId="0" borderId="77" xfId="0" applyFont="1" applyFill="1" applyBorder="1" applyAlignment="1" applyProtection="1">
      <alignment horizontal="right" vertical="center"/>
      <protection/>
    </xf>
    <xf numFmtId="0" fontId="31" fillId="0" borderId="37" xfId="0" applyFont="1" applyFill="1" applyBorder="1" applyAlignment="1" applyProtection="1">
      <alignment horizontal="right" vertical="center"/>
      <protection/>
    </xf>
    <xf numFmtId="0" fontId="31" fillId="0" borderId="13" xfId="0" applyFont="1" applyFill="1" applyBorder="1" applyAlignment="1" applyProtection="1">
      <alignment horizontal="right" vertical="center"/>
      <protection/>
    </xf>
    <xf numFmtId="0" fontId="31" fillId="0" borderId="78" xfId="0" applyFont="1" applyFill="1" applyBorder="1" applyAlignment="1" applyProtection="1">
      <alignment horizontal="right" vertical="center"/>
      <protection/>
    </xf>
    <xf numFmtId="0" fontId="29" fillId="0" borderId="103" xfId="0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198" fontId="101" fillId="0" borderId="45" xfId="0" applyNumberFormat="1" applyFont="1" applyFill="1" applyBorder="1" applyAlignment="1" applyProtection="1">
      <alignment horizontal="center" vertical="center" wrapText="1"/>
      <protection/>
    </xf>
    <xf numFmtId="0" fontId="119" fillId="0" borderId="10" xfId="0" applyFont="1" applyBorder="1" applyAlignment="1">
      <alignment horizontal="center" vertical="center" wrapText="1"/>
    </xf>
    <xf numFmtId="0" fontId="119" fillId="0" borderId="46" xfId="0" applyFont="1" applyBorder="1" applyAlignment="1">
      <alignment horizontal="center" vertical="center" wrapText="1"/>
    </xf>
    <xf numFmtId="198" fontId="101" fillId="34" borderId="45" xfId="0" applyNumberFormat="1" applyFont="1" applyFill="1" applyBorder="1" applyAlignment="1" applyProtection="1">
      <alignment horizontal="center" vertical="center" wrapText="1"/>
      <protection/>
    </xf>
    <xf numFmtId="0" fontId="119" fillId="34" borderId="10" xfId="0" applyFont="1" applyFill="1" applyBorder="1" applyAlignment="1">
      <alignment horizontal="center" vertical="center" wrapText="1"/>
    </xf>
    <xf numFmtId="0" fontId="119" fillId="34" borderId="46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29" fillId="11" borderId="13" xfId="0" applyFont="1" applyFill="1" applyBorder="1" applyAlignment="1">
      <alignment horizontal="center" vertical="center" wrapText="1"/>
    </xf>
    <xf numFmtId="0" fontId="29" fillId="0" borderId="45" xfId="0" applyNumberFormat="1" applyFont="1" applyFill="1" applyBorder="1" applyAlignment="1" applyProtection="1">
      <alignment horizontal="right" vertical="center"/>
      <protection/>
    </xf>
    <xf numFmtId="0" fontId="29" fillId="0" borderId="10" xfId="0" applyNumberFormat="1" applyFont="1" applyFill="1" applyBorder="1" applyAlignment="1" applyProtection="1">
      <alignment horizontal="right" vertical="center"/>
      <protection/>
    </xf>
    <xf numFmtId="0" fontId="29" fillId="0" borderId="46" xfId="0" applyNumberFormat="1" applyFont="1" applyFill="1" applyBorder="1" applyAlignment="1" applyProtection="1">
      <alignment horizontal="right" vertical="center"/>
      <protection/>
    </xf>
    <xf numFmtId="0" fontId="29" fillId="36" borderId="25" xfId="0" applyFont="1" applyFill="1" applyBorder="1" applyAlignment="1">
      <alignment horizontal="center" vertical="center" wrapText="1"/>
    </xf>
    <xf numFmtId="0" fontId="29" fillId="36" borderId="27" xfId="0" applyFont="1" applyFill="1" applyBorder="1" applyAlignment="1">
      <alignment horizontal="center" vertical="center" wrapText="1"/>
    </xf>
    <xf numFmtId="0" fontId="29" fillId="38" borderId="25" xfId="0" applyFont="1" applyFill="1" applyBorder="1" applyAlignment="1">
      <alignment horizontal="left" vertical="center" wrapText="1"/>
    </xf>
    <xf numFmtId="0" fontId="29" fillId="38" borderId="71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center" wrapText="1"/>
    </xf>
    <xf numFmtId="0" fontId="48" fillId="13" borderId="141" xfId="0" applyFont="1" applyFill="1" applyBorder="1" applyAlignment="1">
      <alignment horizontal="center" vertical="center"/>
    </xf>
    <xf numFmtId="0" fontId="29" fillId="11" borderId="138" xfId="0" applyFont="1" applyFill="1" applyBorder="1" applyAlignment="1">
      <alignment horizontal="center" vertical="center" wrapText="1"/>
    </xf>
    <xf numFmtId="0" fontId="29" fillId="11" borderId="139" xfId="0" applyFont="1" applyFill="1" applyBorder="1" applyAlignment="1">
      <alignment horizontal="center" vertical="center" wrapText="1"/>
    </xf>
    <xf numFmtId="0" fontId="29" fillId="11" borderId="14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16" xfId="0" applyFont="1" applyBorder="1" applyAlignment="1">
      <alignment horizontal="center" vertical="center" wrapText="1"/>
    </xf>
    <xf numFmtId="0" fontId="44" fillId="0" borderId="75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118" xfId="0" applyNumberFormat="1" applyFont="1" applyFill="1" applyBorder="1" applyAlignment="1" applyProtection="1">
      <alignment horizontal="center" vertical="center"/>
      <protection/>
    </xf>
    <xf numFmtId="49" fontId="31" fillId="39" borderId="25" xfId="0" applyNumberFormat="1" applyFont="1" applyFill="1" applyBorder="1" applyAlignment="1">
      <alignment horizontal="center" vertical="center" wrapText="1"/>
    </xf>
    <xf numFmtId="49" fontId="31" fillId="39" borderId="26" xfId="0" applyNumberFormat="1" applyFont="1" applyFill="1" applyBorder="1" applyAlignment="1">
      <alignment horizontal="center" vertical="center" wrapText="1"/>
    </xf>
    <xf numFmtId="49" fontId="31" fillId="39" borderId="27" xfId="0" applyNumberFormat="1" applyFont="1" applyFill="1" applyBorder="1" applyAlignment="1">
      <alignment horizontal="center" vertical="center" wrapText="1"/>
    </xf>
    <xf numFmtId="0" fontId="29" fillId="36" borderId="75" xfId="0" applyFont="1" applyFill="1" applyBorder="1" applyAlignment="1">
      <alignment horizontal="center" vertical="center" wrapText="1"/>
    </xf>
    <xf numFmtId="0" fontId="29" fillId="36" borderId="118" xfId="0" applyFont="1" applyFill="1" applyBorder="1" applyAlignment="1">
      <alignment horizontal="center" vertical="center" wrapText="1"/>
    </xf>
    <xf numFmtId="0" fontId="44" fillId="0" borderId="25" xfId="0" applyNumberFormat="1" applyFont="1" applyFill="1" applyBorder="1" applyAlignment="1" applyProtection="1">
      <alignment horizontal="center" vertical="center"/>
      <protection/>
    </xf>
    <xf numFmtId="0" fontId="44" fillId="0" borderId="26" xfId="0" applyNumberFormat="1" applyFont="1" applyFill="1" applyBorder="1" applyAlignment="1" applyProtection="1">
      <alignment horizontal="center" vertical="center"/>
      <protection/>
    </xf>
    <xf numFmtId="0" fontId="44" fillId="0" borderId="27" xfId="0" applyNumberFormat="1" applyFont="1" applyFill="1" applyBorder="1" applyAlignment="1" applyProtection="1">
      <alignment horizontal="center" vertical="center"/>
      <protection/>
    </xf>
    <xf numFmtId="210" fontId="45" fillId="0" borderId="117" xfId="0" applyNumberFormat="1" applyFont="1" applyFill="1" applyBorder="1" applyAlignment="1" applyProtection="1">
      <alignment horizontal="center" vertical="center"/>
      <protection/>
    </xf>
    <xf numFmtId="210" fontId="45" fillId="0" borderId="103" xfId="0" applyNumberFormat="1" applyFont="1" applyFill="1" applyBorder="1" applyAlignment="1" applyProtection="1">
      <alignment horizontal="center" vertical="center"/>
      <protection/>
    </xf>
    <xf numFmtId="210" fontId="45" fillId="0" borderId="119" xfId="0" applyNumberFormat="1" applyFont="1" applyFill="1" applyBorder="1" applyAlignment="1" applyProtection="1">
      <alignment horizontal="center" vertical="center"/>
      <protection/>
    </xf>
    <xf numFmtId="49" fontId="31" fillId="39" borderId="117" xfId="0" applyNumberFormat="1" applyFont="1" applyFill="1" applyBorder="1" applyAlignment="1">
      <alignment horizontal="center" vertical="center" wrapText="1"/>
    </xf>
    <xf numFmtId="49" fontId="31" fillId="39" borderId="103" xfId="0" applyNumberFormat="1" applyFont="1" applyFill="1" applyBorder="1" applyAlignment="1">
      <alignment horizontal="center" vertical="center" wrapText="1"/>
    </xf>
    <xf numFmtId="49" fontId="31" fillId="39" borderId="119" xfId="0" applyNumberFormat="1" applyFont="1" applyFill="1" applyBorder="1" applyAlignment="1">
      <alignment horizontal="center" vertical="center" wrapText="1"/>
    </xf>
    <xf numFmtId="0" fontId="29" fillId="38" borderId="75" xfId="0" applyFont="1" applyFill="1" applyBorder="1" applyAlignment="1">
      <alignment horizontal="left" vertical="center" wrapText="1"/>
    </xf>
    <xf numFmtId="0" fontId="29" fillId="38" borderId="98" xfId="0" applyFont="1" applyFill="1" applyBorder="1" applyAlignment="1">
      <alignment horizontal="left" vertical="center" wrapText="1"/>
    </xf>
    <xf numFmtId="209" fontId="29" fillId="0" borderId="117" xfId="0" applyNumberFormat="1" applyFont="1" applyFill="1" applyBorder="1" applyAlignment="1" applyProtection="1">
      <alignment horizontal="center" vertical="center"/>
      <protection/>
    </xf>
    <xf numFmtId="209" fontId="29" fillId="0" borderId="103" xfId="0" applyNumberFormat="1" applyFont="1" applyFill="1" applyBorder="1" applyAlignment="1" applyProtection="1">
      <alignment horizontal="center" vertical="center"/>
      <protection/>
    </xf>
    <xf numFmtId="209" fontId="29" fillId="0" borderId="119" xfId="0" applyNumberFormat="1" applyFont="1" applyFill="1" applyBorder="1" applyAlignment="1" applyProtection="1">
      <alignment horizontal="center" vertical="center"/>
      <protection/>
    </xf>
    <xf numFmtId="210" fontId="45" fillId="0" borderId="25" xfId="0" applyNumberFormat="1" applyFont="1" applyFill="1" applyBorder="1" applyAlignment="1" applyProtection="1">
      <alignment horizontal="center" vertical="center"/>
      <protection/>
    </xf>
    <xf numFmtId="210" fontId="45" fillId="0" borderId="26" xfId="0" applyNumberFormat="1" applyFont="1" applyFill="1" applyBorder="1" applyAlignment="1" applyProtection="1">
      <alignment horizontal="center" vertical="center"/>
      <protection/>
    </xf>
    <xf numFmtId="210" fontId="45" fillId="0" borderId="27" xfId="0" applyNumberFormat="1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209" fontId="29" fillId="0" borderId="25" xfId="0" applyNumberFormat="1" applyFont="1" applyFill="1" applyBorder="1" applyAlignment="1" applyProtection="1">
      <alignment horizontal="center" vertical="center"/>
      <protection/>
    </xf>
    <xf numFmtId="209" fontId="29" fillId="0" borderId="26" xfId="0" applyNumberFormat="1" applyFont="1" applyFill="1" applyBorder="1" applyAlignment="1" applyProtection="1">
      <alignment horizontal="center" vertical="center"/>
      <protection/>
    </xf>
    <xf numFmtId="209" fontId="29" fillId="0" borderId="27" xfId="0" applyNumberFormat="1" applyFont="1" applyFill="1" applyBorder="1" applyAlignment="1" applyProtection="1">
      <alignment horizontal="center" vertical="center"/>
      <protection/>
    </xf>
    <xf numFmtId="0" fontId="31" fillId="34" borderId="80" xfId="0" applyFont="1" applyFill="1" applyBorder="1" applyAlignment="1">
      <alignment vertical="top" wrapText="1"/>
    </xf>
    <xf numFmtId="0" fontId="0" fillId="34" borderId="143" xfId="0" applyFill="1" applyBorder="1" applyAlignment="1">
      <alignment wrapText="1"/>
    </xf>
    <xf numFmtId="0" fontId="0" fillId="34" borderId="75" xfId="0" applyFill="1" applyBorder="1" applyAlignment="1">
      <alignment wrapText="1"/>
    </xf>
    <xf numFmtId="0" fontId="0" fillId="34" borderId="118" xfId="0" applyFill="1" applyBorder="1" applyAlignment="1">
      <alignment wrapText="1"/>
    </xf>
    <xf numFmtId="209" fontId="31" fillId="0" borderId="15" xfId="0" applyNumberFormat="1" applyFont="1" applyFill="1" applyBorder="1" applyAlignment="1" applyProtection="1">
      <alignment horizontal="center" vertical="center"/>
      <protection/>
    </xf>
    <xf numFmtId="209" fontId="31" fillId="0" borderId="16" xfId="0" applyNumberFormat="1" applyFont="1" applyFill="1" applyBorder="1" applyAlignment="1" applyProtection="1">
      <alignment horizontal="center" vertical="center"/>
      <protection/>
    </xf>
    <xf numFmtId="209" fontId="31" fillId="0" borderId="114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22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68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3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0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21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67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20" xfId="0" applyNumberFormat="1" applyFont="1" applyFill="1" applyBorder="1" applyAlignment="1" applyProtection="1">
      <alignment horizontal="center" vertical="center"/>
      <protection/>
    </xf>
    <xf numFmtId="209" fontId="31" fillId="0" borderId="121" xfId="0" applyNumberFormat="1" applyFont="1" applyFill="1" applyBorder="1" applyAlignment="1" applyProtection="1">
      <alignment horizontal="center" vertical="center"/>
      <protection/>
    </xf>
    <xf numFmtId="209" fontId="31" fillId="0" borderId="144" xfId="0" applyNumberFormat="1" applyFont="1" applyFill="1" applyBorder="1" applyAlignment="1" applyProtection="1">
      <alignment horizontal="center" vertical="center"/>
      <protection/>
    </xf>
    <xf numFmtId="209" fontId="31" fillId="0" borderId="108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8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30" xfId="0" applyNumberFormat="1" applyFont="1" applyFill="1" applyBorder="1" applyAlignment="1" applyProtection="1">
      <alignment horizontal="center" vertical="center" wrapText="1"/>
      <protection/>
    </xf>
    <xf numFmtId="209" fontId="31" fillId="0" borderId="145" xfId="0" applyNumberFormat="1" applyFont="1" applyFill="1" applyBorder="1" applyAlignment="1" applyProtection="1">
      <alignment horizontal="center" vertical="center" wrapText="1"/>
      <protection/>
    </xf>
    <xf numFmtId="209" fontId="31" fillId="0" borderId="0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27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66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3" xfId="0" applyNumberFormat="1" applyFont="1" applyFill="1" applyBorder="1" applyAlignment="1" applyProtection="1">
      <alignment horizontal="center" vertical="center" wrapText="1"/>
      <protection/>
    </xf>
    <xf numFmtId="209" fontId="31" fillId="0" borderId="110" xfId="0" applyNumberFormat="1" applyFont="1" applyFill="1" applyBorder="1" applyAlignment="1" applyProtection="1">
      <alignment horizontal="center" vertical="center"/>
      <protection/>
    </xf>
    <xf numFmtId="196" fontId="29" fillId="0" borderId="25" xfId="0" applyNumberFormat="1" applyFont="1" applyFill="1" applyBorder="1" applyAlignment="1" applyProtection="1">
      <alignment horizontal="center" vertical="center"/>
      <protection/>
    </xf>
    <xf numFmtId="196" fontId="29" fillId="0" borderId="26" xfId="0" applyNumberFormat="1" applyFont="1" applyFill="1" applyBorder="1" applyAlignment="1" applyProtection="1">
      <alignment horizontal="center" vertical="center"/>
      <protection/>
    </xf>
    <xf numFmtId="196" fontId="29" fillId="0" borderId="27" xfId="0" applyNumberFormat="1" applyFont="1" applyFill="1" applyBorder="1" applyAlignment="1" applyProtection="1">
      <alignment horizontal="center" vertical="center"/>
      <protection/>
    </xf>
    <xf numFmtId="49" fontId="31" fillId="0" borderId="91" xfId="0" applyNumberFormat="1" applyFont="1" applyFill="1" applyBorder="1" applyAlignment="1" applyProtection="1">
      <alignment horizontal="center" vertical="center" textRotation="90"/>
      <protection/>
    </xf>
    <xf numFmtId="49" fontId="31" fillId="0" borderId="107" xfId="0" applyNumberFormat="1" applyFont="1" applyFill="1" applyBorder="1" applyAlignment="1" applyProtection="1">
      <alignment horizontal="center" vertical="center" textRotation="90"/>
      <protection/>
    </xf>
    <xf numFmtId="49" fontId="31" fillId="0" borderId="17" xfId="0" applyNumberFormat="1" applyFont="1" applyFill="1" applyBorder="1" applyAlignment="1" applyProtection="1">
      <alignment horizontal="center" vertical="center" textRotation="90"/>
      <protection/>
    </xf>
    <xf numFmtId="209" fontId="31" fillId="0" borderId="146" xfId="0" applyNumberFormat="1" applyFont="1" applyFill="1" applyBorder="1" applyAlignment="1" applyProtection="1">
      <alignment horizontal="center" vertical="center"/>
      <protection/>
    </xf>
    <xf numFmtId="209" fontId="31" fillId="0" borderId="18" xfId="0" applyNumberFormat="1" applyFont="1" applyFill="1" applyBorder="1" applyAlignment="1" applyProtection="1">
      <alignment horizontal="center" vertical="center"/>
      <protection/>
    </xf>
    <xf numFmtId="209" fontId="31" fillId="0" borderId="147" xfId="0" applyNumberFormat="1" applyFont="1" applyFill="1" applyBorder="1" applyAlignment="1" applyProtection="1">
      <alignment horizontal="center" vertical="top" wrapText="1"/>
      <protection/>
    </xf>
    <xf numFmtId="209" fontId="31" fillId="0" borderId="103" xfId="0" applyNumberFormat="1" applyFont="1" applyFill="1" applyBorder="1" applyAlignment="1" applyProtection="1">
      <alignment horizontal="center" vertical="top" wrapText="1"/>
      <protection/>
    </xf>
    <xf numFmtId="209" fontId="31" fillId="0" borderId="148" xfId="0" applyNumberFormat="1" applyFont="1" applyFill="1" applyBorder="1" applyAlignment="1" applyProtection="1">
      <alignment horizontal="center" vertical="top" wrapText="1"/>
      <protection/>
    </xf>
    <xf numFmtId="209" fontId="31" fillId="0" borderId="149" xfId="0" applyNumberFormat="1" applyFont="1" applyFill="1" applyBorder="1" applyAlignment="1" applyProtection="1">
      <alignment horizontal="center" vertical="top" wrapText="1"/>
      <protection/>
    </xf>
    <xf numFmtId="209" fontId="31" fillId="0" borderId="89" xfId="0" applyNumberFormat="1" applyFont="1" applyFill="1" applyBorder="1" applyAlignment="1" applyProtection="1">
      <alignment horizontal="center" vertical="top" wrapText="1"/>
      <protection/>
    </xf>
    <xf numFmtId="209" fontId="31" fillId="0" borderId="150" xfId="0" applyNumberFormat="1" applyFont="1" applyFill="1" applyBorder="1" applyAlignment="1" applyProtection="1">
      <alignment horizontal="center" vertical="top" wrapText="1"/>
      <protection/>
    </xf>
    <xf numFmtId="0" fontId="31" fillId="0" borderId="146" xfId="0" applyNumberFormat="1" applyFont="1" applyFill="1" applyBorder="1" applyAlignment="1" applyProtection="1">
      <alignment horizontal="center" vertical="center" textRotation="90" wrapText="1"/>
      <protection/>
    </xf>
    <xf numFmtId="0" fontId="31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1" fillId="0" borderId="110" xfId="0" applyNumberFormat="1" applyFont="1" applyFill="1" applyBorder="1" applyAlignment="1" applyProtection="1">
      <alignment horizontal="center" vertical="center" textRotation="90" wrapText="1"/>
      <protection/>
    </xf>
    <xf numFmtId="0" fontId="31" fillId="0" borderId="129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36" xfId="0" applyNumberFormat="1" applyFont="1" applyFill="1" applyBorder="1" applyAlignment="1" applyProtection="1">
      <alignment horizontal="center" vertical="center" wrapText="1"/>
      <protection/>
    </xf>
    <xf numFmtId="209" fontId="31" fillId="0" borderId="137" xfId="0" applyNumberFormat="1" applyFont="1" applyFill="1" applyBorder="1" applyAlignment="1" applyProtection="1">
      <alignment horizontal="center" vertical="center" wrapText="1"/>
      <protection/>
    </xf>
    <xf numFmtId="209" fontId="31" fillId="0" borderId="117" xfId="0" applyNumberFormat="1" applyFont="1" applyFill="1" applyBorder="1" applyAlignment="1" applyProtection="1">
      <alignment horizontal="center" vertical="center" wrapText="1"/>
      <protection/>
    </xf>
    <xf numFmtId="209" fontId="31" fillId="0" borderId="103" xfId="0" applyNumberFormat="1" applyFont="1" applyFill="1" applyBorder="1" applyAlignment="1" applyProtection="1">
      <alignment horizontal="center" vertical="center" wrapText="1"/>
      <protection/>
    </xf>
    <xf numFmtId="209" fontId="31" fillId="0" borderId="119" xfId="0" applyNumberFormat="1" applyFont="1" applyFill="1" applyBorder="1" applyAlignment="1" applyProtection="1">
      <alignment horizontal="center" vertical="center" wrapText="1"/>
      <protection/>
    </xf>
    <xf numFmtId="209" fontId="31" fillId="0" borderId="131" xfId="0" applyNumberFormat="1" applyFont="1" applyFill="1" applyBorder="1" applyAlignment="1" applyProtection="1">
      <alignment horizontal="center" vertical="center" wrapText="1"/>
      <protection/>
    </xf>
    <xf numFmtId="209" fontId="31" fillId="0" borderId="132" xfId="0" applyNumberFormat="1" applyFont="1" applyFill="1" applyBorder="1" applyAlignment="1" applyProtection="1">
      <alignment horizontal="center" vertical="center" wrapText="1"/>
      <protection/>
    </xf>
    <xf numFmtId="209" fontId="31" fillId="0" borderId="133" xfId="0" applyNumberFormat="1" applyFont="1" applyFill="1" applyBorder="1" applyAlignment="1" applyProtection="1">
      <alignment horizontal="center" vertical="center" wrapText="1"/>
      <protection/>
    </xf>
    <xf numFmtId="209" fontId="31" fillId="0" borderId="108" xfId="0" applyNumberFormat="1" applyFont="1" applyFill="1" applyBorder="1" applyAlignment="1" applyProtection="1">
      <alignment horizontal="center" vertical="center"/>
      <protection/>
    </xf>
    <xf numFmtId="209" fontId="31" fillId="0" borderId="109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24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34" xfId="0" applyNumberFormat="1" applyFont="1" applyFill="1" applyBorder="1" applyAlignment="1" applyProtection="1">
      <alignment horizontal="center" vertical="center" textRotation="90" wrapText="1"/>
      <protection/>
    </xf>
    <xf numFmtId="209" fontId="3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29" fillId="11" borderId="25" xfId="0" applyFont="1" applyFill="1" applyBorder="1" applyAlignment="1">
      <alignment horizontal="center" vertical="center" wrapText="1"/>
    </xf>
    <xf numFmtId="0" fontId="29" fillId="11" borderId="7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8"/>
  <sheetViews>
    <sheetView tabSelected="1" view="pageBreakPreview" zoomScale="76" zoomScaleNormal="50" zoomScaleSheetLayoutView="76" zoomScalePageLayoutView="0" workbookViewId="0" topLeftCell="A19">
      <selection activeCell="V27" sqref="V27"/>
    </sheetView>
  </sheetViews>
  <sheetFormatPr defaultColWidth="3.25390625" defaultRowHeight="12.75"/>
  <cols>
    <col min="1" max="1" width="7.25390625" style="1" customWidth="1"/>
    <col min="2" max="2" width="4.375" style="1" customWidth="1"/>
    <col min="3" max="3" width="3.25390625" style="1" customWidth="1"/>
    <col min="4" max="4" width="3.75390625" style="1" customWidth="1"/>
    <col min="5" max="5" width="3.875" style="1" customWidth="1"/>
    <col min="6" max="7" width="4.375" style="1" customWidth="1"/>
    <col min="8" max="9" width="3.75390625" style="1" customWidth="1"/>
    <col min="10" max="13" width="3.25390625" style="1" customWidth="1"/>
    <col min="14" max="14" width="3.625" style="1" customWidth="1"/>
    <col min="15" max="15" width="4.375" style="1" customWidth="1"/>
    <col min="16" max="16" width="4.875" style="1" customWidth="1"/>
    <col min="17" max="17" width="3.25390625" style="1" customWidth="1"/>
    <col min="18" max="18" width="4.00390625" style="1" customWidth="1"/>
    <col min="19" max="19" width="5.125" style="1" customWidth="1"/>
    <col min="20" max="26" width="3.25390625" style="1" customWidth="1"/>
    <col min="27" max="27" width="4.875" style="1" customWidth="1"/>
    <col min="28" max="28" width="4.375" style="1" customWidth="1"/>
    <col min="29" max="29" width="4.625" style="1" customWidth="1"/>
    <col min="30" max="30" width="3.375" style="1" customWidth="1"/>
    <col min="31" max="31" width="4.375" style="1" customWidth="1"/>
    <col min="32" max="33" width="5.875" style="1" customWidth="1"/>
    <col min="34" max="34" width="5.75390625" style="1" customWidth="1"/>
    <col min="35" max="35" width="6.00390625" style="1" customWidth="1"/>
    <col min="36" max="36" width="6.25390625" style="1" customWidth="1"/>
    <col min="37" max="37" width="6.00390625" style="1" customWidth="1"/>
    <col min="38" max="38" width="6.125" style="1" customWidth="1"/>
    <col min="39" max="39" width="5.875" style="1" customWidth="1"/>
    <col min="40" max="40" width="5.75390625" style="1" customWidth="1"/>
    <col min="41" max="41" width="5.625" style="1" customWidth="1"/>
    <col min="42" max="42" width="6.625" style="1" customWidth="1"/>
    <col min="43" max="43" width="3.25390625" style="1" customWidth="1"/>
    <col min="44" max="44" width="4.25390625" style="1" customWidth="1"/>
    <col min="45" max="47" width="3.25390625" style="1" customWidth="1"/>
    <col min="48" max="48" width="3.875" style="1" customWidth="1"/>
    <col min="49" max="49" width="4.75390625" style="1" customWidth="1"/>
    <col min="50" max="50" width="3.25390625" style="1" customWidth="1"/>
    <col min="51" max="51" width="3.125" style="1" customWidth="1"/>
    <col min="52" max="52" width="3.25390625" style="1" customWidth="1"/>
    <col min="53" max="53" width="3.125" style="1" customWidth="1"/>
    <col min="54" max="16384" width="3.25390625" style="1" customWidth="1"/>
  </cols>
  <sheetData>
    <row r="2" spans="1:53" ht="27" customHeight="1">
      <c r="A2" s="2935"/>
      <c r="B2" s="2935"/>
      <c r="C2" s="2935"/>
      <c r="D2" s="2935"/>
      <c r="E2" s="2935"/>
      <c r="F2" s="2935"/>
      <c r="G2" s="2935"/>
      <c r="H2" s="2935"/>
      <c r="I2" s="2935"/>
      <c r="J2" s="2935"/>
      <c r="K2" s="2935"/>
      <c r="L2" s="2935"/>
      <c r="M2" s="2935"/>
      <c r="N2" s="2935"/>
      <c r="O2" s="2935"/>
      <c r="P2" s="2936" t="s">
        <v>78</v>
      </c>
      <c r="Q2" s="2936"/>
      <c r="R2" s="2936"/>
      <c r="S2" s="2936"/>
      <c r="T2" s="2936"/>
      <c r="U2" s="2936"/>
      <c r="V2" s="2936"/>
      <c r="W2" s="2936"/>
      <c r="X2" s="2936"/>
      <c r="Y2" s="2936"/>
      <c r="Z2" s="2936"/>
      <c r="AA2" s="2936"/>
      <c r="AB2" s="2936"/>
      <c r="AC2" s="2936"/>
      <c r="AD2" s="2936"/>
      <c r="AE2" s="2936"/>
      <c r="AF2" s="2936"/>
      <c r="AG2" s="2936"/>
      <c r="AH2" s="2936"/>
      <c r="AI2" s="2936"/>
      <c r="AJ2" s="2936"/>
      <c r="AK2" s="2936"/>
      <c r="AL2" s="2936"/>
      <c r="AM2" s="2936"/>
      <c r="AN2" s="2936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27.75">
      <c r="A3" s="2937" t="s">
        <v>284</v>
      </c>
      <c r="B3" s="2937"/>
      <c r="C3" s="2937"/>
      <c r="D3" s="2937"/>
      <c r="E3" s="2937"/>
      <c r="F3" s="2937"/>
      <c r="G3" s="2937"/>
      <c r="H3" s="2937"/>
      <c r="I3" s="2937"/>
      <c r="J3" s="2937"/>
      <c r="K3" s="2937"/>
      <c r="L3" s="2937"/>
      <c r="M3" s="2937"/>
      <c r="N3" s="2937"/>
      <c r="O3" s="293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28.5">
      <c r="A4" s="2937" t="s">
        <v>285</v>
      </c>
      <c r="B4" s="2937"/>
      <c r="C4" s="2937"/>
      <c r="D4" s="2937"/>
      <c r="E4" s="2937"/>
      <c r="F4" s="2937"/>
      <c r="G4" s="2937"/>
      <c r="H4" s="2937"/>
      <c r="I4" s="2937"/>
      <c r="J4" s="2937"/>
      <c r="K4" s="2937"/>
      <c r="L4" s="2937"/>
      <c r="M4" s="2937"/>
      <c r="N4" s="2937"/>
      <c r="O4" s="2937"/>
      <c r="P4" s="2938" t="s">
        <v>15</v>
      </c>
      <c r="Q4" s="2939"/>
      <c r="R4" s="2939"/>
      <c r="S4" s="2939"/>
      <c r="T4" s="2939"/>
      <c r="U4" s="2939"/>
      <c r="V4" s="2939"/>
      <c r="W4" s="2939"/>
      <c r="X4" s="2939"/>
      <c r="Y4" s="2939"/>
      <c r="Z4" s="2939"/>
      <c r="AA4" s="2939"/>
      <c r="AB4" s="2939"/>
      <c r="AC4" s="2939"/>
      <c r="AD4" s="2939"/>
      <c r="AE4" s="2939"/>
      <c r="AF4" s="2939"/>
      <c r="AG4" s="2939"/>
      <c r="AH4" s="2939"/>
      <c r="AI4" s="2939"/>
      <c r="AJ4" s="2939"/>
      <c r="AK4" s="2939"/>
      <c r="AL4" s="2939"/>
      <c r="AM4" s="2939"/>
      <c r="AN4" s="2940" t="s">
        <v>287</v>
      </c>
      <c r="AO4" s="2941"/>
      <c r="AP4" s="2941"/>
      <c r="AQ4" s="2941"/>
      <c r="AR4" s="2941"/>
      <c r="AS4" s="2941"/>
      <c r="AT4" s="2941"/>
      <c r="AU4" s="2941"/>
      <c r="AV4" s="2941"/>
      <c r="AW4" s="2941"/>
      <c r="AX4" s="2941"/>
      <c r="AY4" s="2941"/>
      <c r="AZ4" s="2941"/>
      <c r="BA4" s="2941"/>
    </row>
    <row r="5" spans="1:53" ht="27.75">
      <c r="A5" s="2937" t="s">
        <v>333</v>
      </c>
      <c r="B5" s="2937"/>
      <c r="C5" s="2937"/>
      <c r="D5" s="2937"/>
      <c r="E5" s="2937"/>
      <c r="F5" s="2937"/>
      <c r="G5" s="2937"/>
      <c r="H5" s="2937"/>
      <c r="I5" s="2937"/>
      <c r="J5" s="2937"/>
      <c r="K5" s="2937"/>
      <c r="L5" s="2937"/>
      <c r="M5" s="2937"/>
      <c r="N5" s="2937"/>
      <c r="O5" s="293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5"/>
      <c r="AN5" s="2941"/>
      <c r="AO5" s="2941"/>
      <c r="AP5" s="2941"/>
      <c r="AQ5" s="2941"/>
      <c r="AR5" s="2941"/>
      <c r="AS5" s="2941"/>
      <c r="AT5" s="2941"/>
      <c r="AU5" s="2941"/>
      <c r="AV5" s="2941"/>
      <c r="AW5" s="2941"/>
      <c r="AX5" s="2941"/>
      <c r="AY5" s="2941"/>
      <c r="AZ5" s="2941"/>
      <c r="BA5" s="2941"/>
    </row>
    <row r="6" spans="1:56" ht="23.25" customHeight="1">
      <c r="A6" s="2944" t="s">
        <v>334</v>
      </c>
      <c r="B6" s="2944"/>
      <c r="C6" s="2944"/>
      <c r="D6" s="2944"/>
      <c r="E6" s="2944"/>
      <c r="F6" s="2944"/>
      <c r="G6" s="2944"/>
      <c r="H6" s="2944"/>
      <c r="I6" s="2944"/>
      <c r="J6" s="2944"/>
      <c r="K6" s="2944"/>
      <c r="L6" s="2944"/>
      <c r="M6" s="2944"/>
      <c r="N6" s="2944"/>
      <c r="O6" s="294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  <c r="AN6" s="2942" t="s">
        <v>81</v>
      </c>
      <c r="AO6" s="2943"/>
      <c r="AP6" s="2943"/>
      <c r="AQ6" s="2943"/>
      <c r="AR6" s="2943"/>
      <c r="AS6" s="2943"/>
      <c r="AT6" s="2943"/>
      <c r="AU6" s="2943"/>
      <c r="AV6" s="2943"/>
      <c r="AW6" s="2943"/>
      <c r="AX6" s="2943"/>
      <c r="AY6" s="2943"/>
      <c r="AZ6" s="2943"/>
      <c r="BA6" s="2943"/>
      <c r="BB6" s="4"/>
      <c r="BC6" s="4"/>
      <c r="BD6" s="4"/>
    </row>
    <row r="7" spans="1:56" ht="18.75" customHeight="1">
      <c r="A7" s="1477"/>
      <c r="B7" s="1477"/>
      <c r="C7" s="1477"/>
      <c r="D7" s="1477"/>
      <c r="E7" s="1477"/>
      <c r="F7" s="1477"/>
      <c r="G7" s="1477"/>
      <c r="H7" s="1477"/>
      <c r="I7" s="1477"/>
      <c r="J7" s="1477"/>
      <c r="K7" s="1477"/>
      <c r="L7" s="1477"/>
      <c r="M7" s="1477"/>
      <c r="N7" s="1477"/>
      <c r="O7" s="147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  <c r="AN7" s="2951" t="s">
        <v>288</v>
      </c>
      <c r="AO7" s="2943"/>
      <c r="AP7" s="2943"/>
      <c r="AQ7" s="2943"/>
      <c r="AR7" s="2943"/>
      <c r="AS7" s="2943"/>
      <c r="AT7" s="2943"/>
      <c r="AU7" s="2943"/>
      <c r="AV7" s="2943"/>
      <c r="AW7" s="2943"/>
      <c r="AX7" s="2943"/>
      <c r="AY7" s="2943"/>
      <c r="AZ7" s="2943"/>
      <c r="BA7" s="2943"/>
      <c r="BB7" s="4"/>
      <c r="BC7" s="4"/>
      <c r="BD7" s="4"/>
    </row>
    <row r="8" spans="1:53" s="4" customFormat="1" ht="18.75" customHeight="1">
      <c r="A8" s="2937" t="s">
        <v>289</v>
      </c>
      <c r="B8" s="2937"/>
      <c r="C8" s="2937"/>
      <c r="D8" s="2937"/>
      <c r="E8" s="2937"/>
      <c r="F8" s="2937"/>
      <c r="G8" s="2937"/>
      <c r="H8" s="2937"/>
      <c r="I8" s="2937"/>
      <c r="J8" s="2937"/>
      <c r="K8" s="2937"/>
      <c r="L8" s="2937"/>
      <c r="M8" s="2937"/>
      <c r="N8" s="2937"/>
      <c r="O8" s="2937"/>
      <c r="P8" s="2956" t="s">
        <v>82</v>
      </c>
      <c r="Q8" s="2957"/>
      <c r="R8" s="2957"/>
      <c r="S8" s="2957"/>
      <c r="T8" s="2957"/>
      <c r="U8" s="2957"/>
      <c r="V8" s="2957"/>
      <c r="W8" s="2957"/>
      <c r="X8" s="2957"/>
      <c r="Y8" s="2957"/>
      <c r="Z8" s="2957"/>
      <c r="AA8" s="2957"/>
      <c r="AB8" s="2957"/>
      <c r="AC8" s="2957"/>
      <c r="AD8" s="2957"/>
      <c r="AE8" s="2957"/>
      <c r="AF8" s="2957"/>
      <c r="AG8" s="2957"/>
      <c r="AH8" s="2957"/>
      <c r="AI8" s="2957"/>
      <c r="AJ8" s="2957"/>
      <c r="AK8" s="2957"/>
      <c r="AL8" s="2957"/>
      <c r="AM8" s="2957"/>
      <c r="AN8" s="2943"/>
      <c r="AO8" s="2943"/>
      <c r="AP8" s="2943"/>
      <c r="AQ8" s="2943"/>
      <c r="AR8" s="2943"/>
      <c r="AS8" s="2943"/>
      <c r="AT8" s="2943"/>
      <c r="AU8" s="2943"/>
      <c r="AV8" s="2943"/>
      <c r="AW8" s="2943"/>
      <c r="AX8" s="2943"/>
      <c r="AY8" s="2943"/>
      <c r="AZ8" s="2943"/>
      <c r="BA8" s="2943"/>
    </row>
    <row r="9" spans="1:53" s="4" customFormat="1" ht="18.75" customHeight="1">
      <c r="A9" s="2937" t="s">
        <v>286</v>
      </c>
      <c r="B9" s="2937"/>
      <c r="C9" s="2937"/>
      <c r="D9" s="2937"/>
      <c r="E9" s="2937"/>
      <c r="F9" s="2937"/>
      <c r="G9" s="2937"/>
      <c r="H9" s="2937"/>
      <c r="I9" s="2937"/>
      <c r="J9" s="2937"/>
      <c r="K9" s="2937"/>
      <c r="L9" s="2937"/>
      <c r="M9" s="2937"/>
      <c r="N9" s="2937"/>
      <c r="O9" s="2937"/>
      <c r="P9" s="2957"/>
      <c r="Q9" s="2957"/>
      <c r="R9" s="2957"/>
      <c r="S9" s="2957"/>
      <c r="T9" s="2957"/>
      <c r="U9" s="2957"/>
      <c r="V9" s="2957"/>
      <c r="W9" s="2957"/>
      <c r="X9" s="2957"/>
      <c r="Y9" s="2957"/>
      <c r="Z9" s="2957"/>
      <c r="AA9" s="2957"/>
      <c r="AB9" s="2957"/>
      <c r="AC9" s="2957"/>
      <c r="AD9" s="2957"/>
      <c r="AE9" s="2957"/>
      <c r="AF9" s="2957"/>
      <c r="AG9" s="2957"/>
      <c r="AH9" s="2957"/>
      <c r="AI9" s="2957"/>
      <c r="AJ9" s="2957"/>
      <c r="AK9" s="2957"/>
      <c r="AL9" s="2957"/>
      <c r="AM9" s="2957"/>
      <c r="AN9" s="2952"/>
      <c r="AO9" s="2952"/>
      <c r="AP9" s="2952"/>
      <c r="AQ9" s="2952"/>
      <c r="AR9" s="2952"/>
      <c r="AS9" s="2952"/>
      <c r="AT9" s="2952"/>
      <c r="AU9" s="2952"/>
      <c r="AV9" s="2952"/>
      <c r="AW9" s="2952"/>
      <c r="AX9" s="2952"/>
      <c r="AY9" s="2952"/>
      <c r="AZ9" s="2952"/>
      <c r="BA9" s="2952"/>
    </row>
    <row r="10" spans="1:56" s="4" customFormat="1" ht="18.75" customHeight="1">
      <c r="A10" s="2935"/>
      <c r="B10" s="2935"/>
      <c r="C10" s="2935"/>
      <c r="D10" s="2935"/>
      <c r="E10" s="2935"/>
      <c r="F10" s="2935"/>
      <c r="G10" s="2935"/>
      <c r="H10" s="2935"/>
      <c r="I10" s="2935"/>
      <c r="J10" s="2935"/>
      <c r="K10" s="2935"/>
      <c r="L10" s="2935"/>
      <c r="M10" s="2935"/>
      <c r="N10" s="2935"/>
      <c r="O10" s="2935"/>
      <c r="P10" s="2953"/>
      <c r="Q10" s="2954"/>
      <c r="R10" s="2954"/>
      <c r="S10" s="2954"/>
      <c r="T10" s="2954"/>
      <c r="U10" s="2954"/>
      <c r="V10" s="2954"/>
      <c r="W10" s="2954"/>
      <c r="X10" s="2954"/>
      <c r="Y10" s="2954"/>
      <c r="Z10" s="2954"/>
      <c r="AA10" s="2954"/>
      <c r="AB10" s="2954"/>
      <c r="AC10" s="2954"/>
      <c r="AD10" s="2954"/>
      <c r="AE10" s="2954"/>
      <c r="AF10" s="2954"/>
      <c r="AG10" s="2954"/>
      <c r="AH10" s="2954"/>
      <c r="AI10" s="2954"/>
      <c r="AJ10" s="2954"/>
      <c r="AK10" s="2954"/>
      <c r="AL10" s="2954"/>
      <c r="AM10" s="2954"/>
      <c r="AN10" s="2955"/>
      <c r="AO10" s="2955"/>
      <c r="AP10" s="2955"/>
      <c r="AQ10" s="2955"/>
      <c r="AR10" s="2955"/>
      <c r="AS10" s="2955"/>
      <c r="AT10" s="2955"/>
      <c r="AU10" s="2955"/>
      <c r="AV10" s="2955"/>
      <c r="AW10" s="2955"/>
      <c r="AX10" s="2955"/>
      <c r="AY10" s="2955"/>
      <c r="AZ10" s="2955"/>
      <c r="BA10" s="2955"/>
      <c r="BB10" s="2955"/>
      <c r="BC10" s="2955"/>
      <c r="BD10" s="2955"/>
    </row>
    <row r="11" spans="16:56" s="4" customFormat="1" ht="27" customHeight="1">
      <c r="P11" s="2949" t="s">
        <v>99</v>
      </c>
      <c r="Q11" s="2946"/>
      <c r="R11" s="2946"/>
      <c r="S11" s="2946"/>
      <c r="T11" s="2946"/>
      <c r="U11" s="2946"/>
      <c r="V11" s="2946"/>
      <c r="W11" s="2946"/>
      <c r="X11" s="2946"/>
      <c r="Y11" s="2946"/>
      <c r="Z11" s="2946"/>
      <c r="AA11" s="294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2948"/>
      <c r="AO11" s="2948"/>
      <c r="AP11" s="2948"/>
      <c r="AQ11" s="2948"/>
      <c r="AR11" s="2948"/>
      <c r="AS11" s="2948"/>
      <c r="AT11" s="2948"/>
      <c r="AU11" s="2948"/>
      <c r="AV11" s="2948"/>
      <c r="AW11" s="2948"/>
      <c r="AX11" s="2948"/>
      <c r="AY11" s="2948"/>
      <c r="AZ11" s="2948"/>
      <c r="BA11" s="2948"/>
      <c r="BB11" s="2948"/>
      <c r="BC11" s="2948"/>
      <c r="BD11" s="2948"/>
    </row>
    <row r="12" spans="16:56" s="4" customFormat="1" ht="27.75" customHeight="1">
      <c r="P12" s="2949" t="s">
        <v>182</v>
      </c>
      <c r="Q12" s="2946"/>
      <c r="R12" s="2946"/>
      <c r="S12" s="2946"/>
      <c r="T12" s="2946"/>
      <c r="U12" s="2946"/>
      <c r="V12" s="2946"/>
      <c r="W12" s="2946"/>
      <c r="X12" s="2946"/>
      <c r="Y12" s="2946"/>
      <c r="Z12" s="2946"/>
      <c r="AA12" s="2946"/>
      <c r="AB12" s="2946"/>
      <c r="AC12" s="2946"/>
      <c r="AD12" s="2946"/>
      <c r="AE12" s="2946"/>
      <c r="AF12" s="2946"/>
      <c r="AG12" s="2946"/>
      <c r="AH12" s="2946"/>
      <c r="AI12" s="2946"/>
      <c r="AJ12" s="2946"/>
      <c r="AK12" s="2946"/>
      <c r="AL12" s="16"/>
      <c r="AM12" s="16"/>
      <c r="AN12" s="2948"/>
      <c r="AO12" s="2948"/>
      <c r="AP12" s="2948"/>
      <c r="AQ12" s="2948"/>
      <c r="AR12" s="2948"/>
      <c r="AS12" s="2948"/>
      <c r="AT12" s="2948"/>
      <c r="AU12" s="2948"/>
      <c r="AV12" s="2948"/>
      <c r="AW12" s="2948"/>
      <c r="AX12" s="2948"/>
      <c r="AY12" s="2948"/>
      <c r="AZ12" s="2948"/>
      <c r="BA12" s="2948"/>
      <c r="BB12" s="2948"/>
      <c r="BC12" s="2948"/>
      <c r="BD12" s="2948"/>
    </row>
    <row r="13" spans="16:56" s="4" customFormat="1" ht="24" customHeight="1">
      <c r="P13" s="2949" t="s">
        <v>183</v>
      </c>
      <c r="Q13" s="2946"/>
      <c r="R13" s="2946"/>
      <c r="S13" s="2946"/>
      <c r="T13" s="2946"/>
      <c r="U13" s="2946"/>
      <c r="V13" s="2946"/>
      <c r="W13" s="2946"/>
      <c r="X13" s="2946"/>
      <c r="Y13" s="2946"/>
      <c r="Z13" s="2946"/>
      <c r="AA13" s="2946"/>
      <c r="AB13" s="2946"/>
      <c r="AC13" s="2946"/>
      <c r="AD13" s="2946"/>
      <c r="AE13" s="2946"/>
      <c r="AF13" s="2946"/>
      <c r="AG13" s="2946"/>
      <c r="AH13" s="2947"/>
      <c r="AI13" s="2947"/>
      <c r="AJ13" s="2947"/>
      <c r="AK13" s="2947"/>
      <c r="AL13" s="16"/>
      <c r="AM13" s="16"/>
      <c r="AN13" s="2948"/>
      <c r="AO13" s="2948"/>
      <c r="AP13" s="2948"/>
      <c r="AQ13" s="2948"/>
      <c r="AR13" s="2948"/>
      <c r="AS13" s="2948"/>
      <c r="AT13" s="2948"/>
      <c r="AU13" s="2948"/>
      <c r="AV13" s="2948"/>
      <c r="AW13" s="2948"/>
      <c r="AX13" s="2948"/>
      <c r="AY13" s="2948"/>
      <c r="AZ13" s="2948"/>
      <c r="BA13" s="2948"/>
      <c r="BB13" s="2948"/>
      <c r="BC13" s="2948"/>
      <c r="BD13" s="2948"/>
    </row>
    <row r="14" spans="16:56" s="4" customFormat="1" ht="25.5" customHeight="1">
      <c r="P14" s="2945" t="s">
        <v>278</v>
      </c>
      <c r="Q14" s="2946"/>
      <c r="R14" s="2946"/>
      <c r="S14" s="2946"/>
      <c r="T14" s="2946"/>
      <c r="U14" s="2946"/>
      <c r="V14" s="2946"/>
      <c r="W14" s="2946"/>
      <c r="X14" s="2946"/>
      <c r="Y14" s="2946"/>
      <c r="Z14" s="2946"/>
      <c r="AA14" s="2946"/>
      <c r="AB14" s="2946"/>
      <c r="AC14" s="2946"/>
      <c r="AD14" s="2946"/>
      <c r="AE14" s="2946"/>
      <c r="AF14" s="2946"/>
      <c r="AG14" s="2946"/>
      <c r="AH14" s="2946"/>
      <c r="AI14" s="2946"/>
      <c r="AJ14" s="2947"/>
      <c r="AK14" s="2947"/>
      <c r="AL14" s="2947"/>
      <c r="AM14" s="19"/>
      <c r="AN14" s="2948"/>
      <c r="AO14" s="2948"/>
      <c r="AP14" s="2948"/>
      <c r="AQ14" s="2948"/>
      <c r="AR14" s="2948"/>
      <c r="AS14" s="2948"/>
      <c r="AT14" s="2948"/>
      <c r="AU14" s="2948"/>
      <c r="AV14" s="2948"/>
      <c r="AW14" s="2948"/>
      <c r="AX14" s="2948"/>
      <c r="AY14" s="2948"/>
      <c r="AZ14" s="2948"/>
      <c r="BA14" s="2948"/>
      <c r="BB14" s="2948"/>
      <c r="BC14" s="2948"/>
      <c r="BD14" s="2948"/>
    </row>
    <row r="15" spans="16:56" s="4" customFormat="1" ht="22.5" customHeight="1">
      <c r="P15" s="2958" t="s">
        <v>184</v>
      </c>
      <c r="Q15" s="2959"/>
      <c r="R15" s="2959"/>
      <c r="S15" s="2959"/>
      <c r="T15" s="2959"/>
      <c r="U15" s="2959"/>
      <c r="V15" s="2959"/>
      <c r="W15" s="2959"/>
      <c r="X15" s="2959"/>
      <c r="Y15" s="2959"/>
      <c r="Z15" s="2959"/>
      <c r="AA15" s="2959"/>
      <c r="AB15" s="2959"/>
      <c r="AC15" s="2959"/>
      <c r="AD15" s="2959"/>
      <c r="AE15" s="2959"/>
      <c r="AF15" s="2959"/>
      <c r="AG15" s="2960"/>
      <c r="AH15" s="2960"/>
      <c r="AI15" s="2960"/>
      <c r="AJ15" s="2960"/>
      <c r="AK15" s="2960"/>
      <c r="AL15" s="2960"/>
      <c r="AM15" s="2960"/>
      <c r="AN15" s="2950"/>
      <c r="AO15" s="2950"/>
      <c r="AP15" s="2950"/>
      <c r="AQ15" s="2950"/>
      <c r="AR15" s="2950"/>
      <c r="AS15" s="2950"/>
      <c r="AT15" s="2950"/>
      <c r="AU15" s="2950"/>
      <c r="AV15" s="2950"/>
      <c r="AW15" s="2950"/>
      <c r="AX15" s="2950"/>
      <c r="AY15" s="2950"/>
      <c r="AZ15" s="2950"/>
      <c r="BA15" s="2950"/>
      <c r="BB15" s="2950"/>
      <c r="BC15" s="2950"/>
      <c r="BD15" s="2950"/>
    </row>
    <row r="16" spans="16:56" s="4" customFormat="1" ht="27" customHeight="1">
      <c r="P16" s="2949" t="s">
        <v>305</v>
      </c>
      <c r="Q16" s="2946"/>
      <c r="R16" s="2946"/>
      <c r="S16" s="2946"/>
      <c r="T16" s="2946"/>
      <c r="U16" s="2946"/>
      <c r="V16" s="2946"/>
      <c r="W16" s="2946"/>
      <c r="X16" s="2946"/>
      <c r="Y16" s="2946"/>
      <c r="Z16" s="2946"/>
      <c r="AA16" s="2946"/>
      <c r="AB16" s="2946"/>
      <c r="AC16" s="2946"/>
      <c r="AD16" s="2946"/>
      <c r="AE16" s="2946"/>
      <c r="AF16" s="2946"/>
      <c r="AG16" s="2963"/>
      <c r="AH16" s="2963"/>
      <c r="AI16" s="2963"/>
      <c r="AJ16" s="2963"/>
      <c r="AK16" s="2963"/>
      <c r="AL16" s="2963"/>
      <c r="AM16" s="2963"/>
      <c r="AN16" s="2961"/>
      <c r="AO16" s="2961"/>
      <c r="AP16" s="2961"/>
      <c r="AQ16" s="2961"/>
      <c r="AR16" s="2961"/>
      <c r="AS16" s="2961"/>
      <c r="AT16" s="2961"/>
      <c r="AU16" s="2961"/>
      <c r="AV16" s="2961"/>
      <c r="AW16" s="2961"/>
      <c r="AX16" s="2961"/>
      <c r="AY16" s="2961"/>
      <c r="AZ16" s="2961"/>
      <c r="BA16" s="2961"/>
      <c r="BB16" s="2961"/>
      <c r="BC16" s="2961"/>
      <c r="BD16" s="2961"/>
    </row>
    <row r="17" spans="40:56" s="4" customFormat="1" ht="18.75" customHeight="1">
      <c r="AN17" s="2961"/>
      <c r="AO17" s="2961"/>
      <c r="AP17" s="2961"/>
      <c r="AQ17" s="2961"/>
      <c r="AR17" s="2961"/>
      <c r="AS17" s="2961"/>
      <c r="AT17" s="2961"/>
      <c r="AU17" s="2961"/>
      <c r="AV17" s="2961"/>
      <c r="AW17" s="2961"/>
      <c r="AX17" s="2961"/>
      <c r="AY17" s="2961"/>
      <c r="AZ17" s="2961"/>
      <c r="BA17" s="2961"/>
      <c r="BB17" s="2961"/>
      <c r="BC17" s="2961"/>
      <c r="BD17" s="2961"/>
    </row>
    <row r="18" spans="40:56" s="4" customFormat="1" ht="18.75" customHeight="1">
      <c r="AN18" s="2961"/>
      <c r="AO18" s="2961"/>
      <c r="AP18" s="2961"/>
      <c r="AQ18" s="2961"/>
      <c r="AR18" s="2961"/>
      <c r="AS18" s="2961"/>
      <c r="AT18" s="2961"/>
      <c r="AU18" s="2961"/>
      <c r="AV18" s="2961"/>
      <c r="AW18" s="2961"/>
      <c r="AX18" s="2961"/>
      <c r="AY18" s="2961"/>
      <c r="AZ18" s="2961"/>
      <c r="BA18" s="2961"/>
      <c r="BB18" s="2961"/>
      <c r="BC18" s="2961"/>
      <c r="BD18" s="2961"/>
    </row>
    <row r="19" spans="40:56" s="4" customFormat="1" ht="18.75" customHeight="1">
      <c r="AN19" s="2961"/>
      <c r="AO19" s="2961"/>
      <c r="AP19" s="2961"/>
      <c r="AQ19" s="2961"/>
      <c r="AR19" s="2961"/>
      <c r="AS19" s="2961"/>
      <c r="AT19" s="2961"/>
      <c r="AU19" s="2961"/>
      <c r="AV19" s="2961"/>
      <c r="AW19" s="2961"/>
      <c r="AX19" s="2961"/>
      <c r="AY19" s="2961"/>
      <c r="AZ19" s="2961"/>
      <c r="BA19" s="2961"/>
      <c r="BB19" s="2961"/>
      <c r="BC19" s="2961"/>
      <c r="BD19" s="2961"/>
    </row>
    <row r="20" spans="1:56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2962"/>
      <c r="AO20" s="2962"/>
      <c r="AP20" s="2962"/>
      <c r="AQ20" s="2962"/>
      <c r="AR20" s="2962"/>
      <c r="AS20" s="2962"/>
      <c r="AT20" s="2962"/>
      <c r="AU20" s="2962"/>
      <c r="AV20" s="2962"/>
      <c r="AW20" s="2962"/>
      <c r="AX20" s="2962"/>
      <c r="AY20" s="2962"/>
      <c r="AZ20" s="2962"/>
      <c r="BA20" s="2962"/>
      <c r="BB20" s="4"/>
      <c r="BC20" s="4"/>
      <c r="BD20" s="4"/>
    </row>
    <row r="21" spans="1:56" ht="28.5" customHeight="1">
      <c r="A21" s="2953" t="s">
        <v>71</v>
      </c>
      <c r="B21" s="2953"/>
      <c r="C21" s="2953"/>
      <c r="D21" s="2953"/>
      <c r="E21" s="2953"/>
      <c r="F21" s="2953"/>
      <c r="G21" s="2953"/>
      <c r="H21" s="2953"/>
      <c r="I21" s="2953"/>
      <c r="J21" s="2953"/>
      <c r="K21" s="2953"/>
      <c r="L21" s="2953"/>
      <c r="M21" s="2953"/>
      <c r="N21" s="2953"/>
      <c r="O21" s="2953"/>
      <c r="P21" s="2953"/>
      <c r="Q21" s="2953"/>
      <c r="R21" s="2953"/>
      <c r="S21" s="2953"/>
      <c r="T21" s="2953"/>
      <c r="U21" s="2953"/>
      <c r="V21" s="2953"/>
      <c r="W21" s="2953"/>
      <c r="X21" s="2953"/>
      <c r="Y21" s="2953"/>
      <c r="Z21" s="2953"/>
      <c r="AA21" s="2953"/>
      <c r="AB21" s="2953"/>
      <c r="AC21" s="2953"/>
      <c r="AD21" s="2953"/>
      <c r="AE21" s="2953"/>
      <c r="AF21" s="2953"/>
      <c r="AG21" s="2953"/>
      <c r="AH21" s="2953"/>
      <c r="AI21" s="2953"/>
      <c r="AJ21" s="2953"/>
      <c r="AK21" s="2953"/>
      <c r="AL21" s="2953"/>
      <c r="AM21" s="2953"/>
      <c r="AN21" s="2953"/>
      <c r="AO21" s="2953"/>
      <c r="AP21" s="2953"/>
      <c r="AQ21" s="2953"/>
      <c r="AR21" s="2953"/>
      <c r="AS21" s="2953"/>
      <c r="AT21" s="2953"/>
      <c r="AU21" s="2953"/>
      <c r="AV21" s="2953"/>
      <c r="AW21" s="2953"/>
      <c r="AX21" s="2953"/>
      <c r="AY21" s="2953"/>
      <c r="AZ21" s="2953"/>
      <c r="BA21" s="2953"/>
      <c r="BB21" s="4"/>
      <c r="BC21" s="4"/>
      <c r="BD21" s="4"/>
    </row>
    <row r="22" spans="1:56" s="3" customFormat="1" ht="20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4"/>
      <c r="BC22" s="4"/>
      <c r="BD22" s="4"/>
    </row>
    <row r="23" spans="1:53" ht="19.5" customHeight="1">
      <c r="A23" s="2964" t="s">
        <v>12</v>
      </c>
      <c r="B23" s="2965" t="s">
        <v>0</v>
      </c>
      <c r="C23" s="2965"/>
      <c r="D23" s="2965"/>
      <c r="E23" s="2965"/>
      <c r="F23" s="2965" t="s">
        <v>1</v>
      </c>
      <c r="G23" s="2965"/>
      <c r="H23" s="2965"/>
      <c r="I23" s="2965"/>
      <c r="J23" s="2965" t="s">
        <v>2</v>
      </c>
      <c r="K23" s="2965"/>
      <c r="L23" s="2965"/>
      <c r="M23" s="2965"/>
      <c r="N23" s="2965" t="s">
        <v>3</v>
      </c>
      <c r="O23" s="2965"/>
      <c r="P23" s="2965"/>
      <c r="Q23" s="2965"/>
      <c r="R23" s="2965"/>
      <c r="S23" s="2966" t="s">
        <v>4</v>
      </c>
      <c r="T23" s="2973"/>
      <c r="U23" s="2973"/>
      <c r="V23" s="2973"/>
      <c r="W23" s="2968"/>
      <c r="X23" s="2966" t="s">
        <v>5</v>
      </c>
      <c r="Y23" s="2967"/>
      <c r="Z23" s="2967"/>
      <c r="AA23" s="2968"/>
      <c r="AB23" s="2965" t="s">
        <v>6</v>
      </c>
      <c r="AC23" s="2965"/>
      <c r="AD23" s="2965"/>
      <c r="AE23" s="2965"/>
      <c r="AF23" s="2965" t="s">
        <v>7</v>
      </c>
      <c r="AG23" s="2965"/>
      <c r="AH23" s="2965"/>
      <c r="AI23" s="2965"/>
      <c r="AJ23" s="2966" t="s">
        <v>8</v>
      </c>
      <c r="AK23" s="2973"/>
      <c r="AL23" s="2973"/>
      <c r="AM23" s="2973"/>
      <c r="AN23" s="2968"/>
      <c r="AO23" s="2966" t="s">
        <v>9</v>
      </c>
      <c r="AP23" s="2967"/>
      <c r="AQ23" s="2967"/>
      <c r="AR23" s="2968"/>
      <c r="AS23" s="2965" t="s">
        <v>10</v>
      </c>
      <c r="AT23" s="2965"/>
      <c r="AU23" s="2965"/>
      <c r="AV23" s="2965"/>
      <c r="AW23" s="2965" t="s">
        <v>11</v>
      </c>
      <c r="AX23" s="2965"/>
      <c r="AY23" s="2965"/>
      <c r="AZ23" s="2965"/>
      <c r="BA23" s="2965"/>
    </row>
    <row r="24" spans="1:56" ht="19.5" customHeight="1">
      <c r="A24" s="2964"/>
      <c r="B24" s="20">
        <v>1</v>
      </c>
      <c r="C24" s="20">
        <v>2</v>
      </c>
      <c r="D24" s="20">
        <v>3</v>
      </c>
      <c r="E24" s="20">
        <v>4</v>
      </c>
      <c r="F24" s="20">
        <v>5</v>
      </c>
      <c r="G24" s="20">
        <v>6</v>
      </c>
      <c r="H24" s="20">
        <v>7</v>
      </c>
      <c r="I24" s="20">
        <v>8</v>
      </c>
      <c r="J24" s="20">
        <v>9</v>
      </c>
      <c r="K24" s="20">
        <v>10</v>
      </c>
      <c r="L24" s="20">
        <v>11</v>
      </c>
      <c r="M24" s="20">
        <v>12</v>
      </c>
      <c r="N24" s="20">
        <v>13</v>
      </c>
      <c r="O24" s="20">
        <v>14</v>
      </c>
      <c r="P24" s="20">
        <v>15</v>
      </c>
      <c r="Q24" s="20">
        <v>16</v>
      </c>
      <c r="R24" s="20">
        <v>17</v>
      </c>
      <c r="S24" s="20">
        <v>18</v>
      </c>
      <c r="T24" s="20">
        <v>19</v>
      </c>
      <c r="U24" s="20">
        <v>20</v>
      </c>
      <c r="V24" s="20">
        <v>21</v>
      </c>
      <c r="W24" s="20">
        <v>22</v>
      </c>
      <c r="X24" s="20">
        <v>23</v>
      </c>
      <c r="Y24" s="20">
        <v>24</v>
      </c>
      <c r="Z24" s="20">
        <v>25</v>
      </c>
      <c r="AA24" s="20">
        <v>26</v>
      </c>
      <c r="AB24" s="20">
        <v>27</v>
      </c>
      <c r="AC24" s="20">
        <v>28</v>
      </c>
      <c r="AD24" s="20">
        <v>29</v>
      </c>
      <c r="AE24" s="20">
        <v>30</v>
      </c>
      <c r="AF24" s="20">
        <v>31</v>
      </c>
      <c r="AG24" s="20">
        <v>32</v>
      </c>
      <c r="AH24" s="20">
        <v>33</v>
      </c>
      <c r="AI24" s="20">
        <v>34</v>
      </c>
      <c r="AJ24" s="20">
        <v>35</v>
      </c>
      <c r="AK24" s="20">
        <v>36</v>
      </c>
      <c r="AL24" s="20">
        <v>37</v>
      </c>
      <c r="AM24" s="20">
        <v>38</v>
      </c>
      <c r="AN24" s="20">
        <v>39</v>
      </c>
      <c r="AO24" s="20">
        <v>40</v>
      </c>
      <c r="AP24" s="20">
        <v>41</v>
      </c>
      <c r="AQ24" s="20">
        <v>42</v>
      </c>
      <c r="AR24" s="20">
        <v>43</v>
      </c>
      <c r="AS24" s="20">
        <v>44</v>
      </c>
      <c r="AT24" s="20">
        <v>45</v>
      </c>
      <c r="AU24" s="20">
        <v>46</v>
      </c>
      <c r="AV24" s="20">
        <v>47</v>
      </c>
      <c r="AW24" s="20">
        <v>48</v>
      </c>
      <c r="AX24" s="20">
        <v>49</v>
      </c>
      <c r="AY24" s="20">
        <v>50</v>
      </c>
      <c r="AZ24" s="20">
        <v>51</v>
      </c>
      <c r="BA24" s="20">
        <v>52</v>
      </c>
      <c r="BB24" s="3"/>
      <c r="BC24" s="3"/>
      <c r="BD24" s="3"/>
    </row>
    <row r="25" spans="1:53" ht="19.5" customHeight="1">
      <c r="A25" s="8" t="s">
        <v>95</v>
      </c>
      <c r="B25" s="6" t="s">
        <v>69</v>
      </c>
      <c r="C25" s="6" t="s">
        <v>69</v>
      </c>
      <c r="D25" s="6" t="s">
        <v>69</v>
      </c>
      <c r="E25" s="6" t="s">
        <v>69</v>
      </c>
      <c r="F25" s="6" t="s">
        <v>69</v>
      </c>
      <c r="G25" s="6" t="s">
        <v>69</v>
      </c>
      <c r="H25" s="6" t="s">
        <v>69</v>
      </c>
      <c r="I25" s="6" t="s">
        <v>69</v>
      </c>
      <c r="J25" s="6" t="s">
        <v>69</v>
      </c>
      <c r="K25" s="6" t="s">
        <v>69</v>
      </c>
      <c r="L25" s="6" t="s">
        <v>69</v>
      </c>
      <c r="M25" s="6" t="s">
        <v>69</v>
      </c>
      <c r="N25" s="6" t="s">
        <v>69</v>
      </c>
      <c r="O25" s="6" t="s">
        <v>69</v>
      </c>
      <c r="P25" s="6" t="s">
        <v>69</v>
      </c>
      <c r="Q25" s="21" t="s">
        <v>16</v>
      </c>
      <c r="R25" s="21" t="s">
        <v>16</v>
      </c>
      <c r="S25" s="6" t="s">
        <v>19</v>
      </c>
      <c r="T25" s="6" t="s">
        <v>69</v>
      </c>
      <c r="U25" s="6" t="s">
        <v>69</v>
      </c>
      <c r="V25" s="6" t="s">
        <v>69</v>
      </c>
      <c r="W25" s="6" t="s">
        <v>69</v>
      </c>
      <c r="X25" s="6" t="s">
        <v>69</v>
      </c>
      <c r="Y25" s="6" t="s">
        <v>69</v>
      </c>
      <c r="Z25" s="6" t="s">
        <v>69</v>
      </c>
      <c r="AA25" s="6" t="s">
        <v>69</v>
      </c>
      <c r="AB25" s="6" t="s">
        <v>69</v>
      </c>
      <c r="AC25" s="6" t="s">
        <v>319</v>
      </c>
      <c r="AD25" s="6" t="s">
        <v>335</v>
      </c>
      <c r="AE25" s="6" t="s">
        <v>335</v>
      </c>
      <c r="AF25" s="6" t="s">
        <v>69</v>
      </c>
      <c r="AG25" s="6" t="s">
        <v>69</v>
      </c>
      <c r="AH25" s="6" t="s">
        <v>69</v>
      </c>
      <c r="AI25" s="6" t="s">
        <v>69</v>
      </c>
      <c r="AJ25" s="6" t="s">
        <v>69</v>
      </c>
      <c r="AK25" s="6" t="s">
        <v>69</v>
      </c>
      <c r="AL25" s="6" t="s">
        <v>69</v>
      </c>
      <c r="AM25" s="6" t="s">
        <v>69</v>
      </c>
      <c r="AN25" s="6" t="s">
        <v>69</v>
      </c>
      <c r="AO25" s="21" t="s">
        <v>69</v>
      </c>
      <c r="AP25" s="21" t="s">
        <v>16</v>
      </c>
      <c r="AQ25" s="21" t="s">
        <v>16</v>
      </c>
      <c r="AR25" s="21" t="s">
        <v>16</v>
      </c>
      <c r="AS25" s="21" t="s">
        <v>19</v>
      </c>
      <c r="AT25" s="21" t="s">
        <v>19</v>
      </c>
      <c r="AU25" s="21" t="s">
        <v>19</v>
      </c>
      <c r="AV25" s="21" t="s">
        <v>19</v>
      </c>
      <c r="AW25" s="6" t="s">
        <v>19</v>
      </c>
      <c r="AX25" s="6" t="s">
        <v>19</v>
      </c>
      <c r="AY25" s="6" t="s">
        <v>19</v>
      </c>
      <c r="AZ25" s="6" t="s">
        <v>19</v>
      </c>
      <c r="BA25" s="7" t="s">
        <v>19</v>
      </c>
    </row>
    <row r="26" spans="1:56" s="2" customFormat="1" ht="19.5" customHeight="1" thickBot="1">
      <c r="A26" s="8" t="s">
        <v>96</v>
      </c>
      <c r="B26" s="5" t="s">
        <v>69</v>
      </c>
      <c r="C26" s="5" t="s">
        <v>69</v>
      </c>
      <c r="D26" s="5" t="s">
        <v>69</v>
      </c>
      <c r="E26" s="5" t="s">
        <v>69</v>
      </c>
      <c r="F26" s="5" t="s">
        <v>69</v>
      </c>
      <c r="G26" s="5" t="s">
        <v>69</v>
      </c>
      <c r="H26" s="5" t="s">
        <v>69</v>
      </c>
      <c r="I26" s="5" t="s">
        <v>69</v>
      </c>
      <c r="J26" s="5" t="s">
        <v>69</v>
      </c>
      <c r="K26" s="5" t="s">
        <v>69</v>
      </c>
      <c r="L26" s="5" t="s">
        <v>69</v>
      </c>
      <c r="M26" s="5" t="s">
        <v>69</v>
      </c>
      <c r="N26" s="5" t="s">
        <v>69</v>
      </c>
      <c r="O26" s="5" t="s">
        <v>69</v>
      </c>
      <c r="P26" s="5" t="s">
        <v>69</v>
      </c>
      <c r="Q26" s="5" t="s">
        <v>16</v>
      </c>
      <c r="R26" s="5" t="s">
        <v>16</v>
      </c>
      <c r="S26" s="5" t="s">
        <v>19</v>
      </c>
      <c r="T26" s="5" t="s">
        <v>69</v>
      </c>
      <c r="U26" s="5" t="s">
        <v>69</v>
      </c>
      <c r="V26" s="5" t="s">
        <v>69</v>
      </c>
      <c r="W26" s="5" t="s">
        <v>69</v>
      </c>
      <c r="X26" s="5" t="s">
        <v>69</v>
      </c>
      <c r="Y26" s="5" t="s">
        <v>69</v>
      </c>
      <c r="Z26" s="5" t="s">
        <v>69</v>
      </c>
      <c r="AA26" s="5" t="s">
        <v>69</v>
      </c>
      <c r="AB26" s="6" t="s">
        <v>69</v>
      </c>
      <c r="AC26" s="5" t="s">
        <v>16</v>
      </c>
      <c r="AD26" s="5" t="s">
        <v>18</v>
      </c>
      <c r="AE26" s="5" t="s">
        <v>18</v>
      </c>
      <c r="AF26" s="2597" t="s">
        <v>75</v>
      </c>
      <c r="AG26" s="2597" t="s">
        <v>75</v>
      </c>
      <c r="AH26" s="2597" t="s">
        <v>75</v>
      </c>
      <c r="AI26" s="2597" t="s">
        <v>75</v>
      </c>
      <c r="AJ26" s="22" t="s">
        <v>75</v>
      </c>
      <c r="AK26" s="22" t="s">
        <v>75</v>
      </c>
      <c r="AL26" s="22" t="s">
        <v>75</v>
      </c>
      <c r="AM26" s="22" t="s">
        <v>75</v>
      </c>
      <c r="AN26" s="9" t="s">
        <v>16</v>
      </c>
      <c r="AO26" s="5" t="s">
        <v>13</v>
      </c>
      <c r="AP26" s="5" t="s">
        <v>13</v>
      </c>
      <c r="AQ26" s="5" t="s">
        <v>13</v>
      </c>
      <c r="AR26" s="5" t="s">
        <v>336</v>
      </c>
      <c r="AS26" s="2974" t="s">
        <v>70</v>
      </c>
      <c r="AT26" s="2975"/>
      <c r="AU26" s="2975"/>
      <c r="AV26" s="2975"/>
      <c r="AW26" s="2975"/>
      <c r="AX26" s="2975"/>
      <c r="AY26" s="2975"/>
      <c r="AZ26" s="2975"/>
      <c r="BA26" s="2976"/>
      <c r="BB26" s="1"/>
      <c r="BC26" s="1"/>
      <c r="BD26" s="1"/>
    </row>
    <row r="27" spans="1:53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 t="s">
        <v>22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2" customFormat="1" ht="15.75" customHeight="1">
      <c r="A28" s="2971" t="s">
        <v>337</v>
      </c>
      <c r="B28" s="2971"/>
      <c r="C28" s="2971"/>
      <c r="D28" s="2971"/>
      <c r="E28" s="2971"/>
      <c r="F28" s="2971"/>
      <c r="G28" s="2971"/>
      <c r="H28" s="2971"/>
      <c r="I28" s="2971"/>
      <c r="J28" s="2972"/>
      <c r="K28" s="2972"/>
      <c r="L28" s="2972"/>
      <c r="M28" s="2972"/>
      <c r="N28" s="2972"/>
      <c r="O28" s="2972"/>
      <c r="P28" s="2972"/>
      <c r="Q28" s="2972"/>
      <c r="R28" s="2972"/>
      <c r="S28" s="2972"/>
      <c r="T28" s="2972"/>
      <c r="U28" s="2972"/>
      <c r="V28" s="2972"/>
      <c r="W28" s="2972"/>
      <c r="X28" s="2972"/>
      <c r="Y28" s="2972"/>
      <c r="Z28" s="2972"/>
      <c r="AA28" s="2972"/>
      <c r="AB28" s="2972"/>
      <c r="AC28" s="2972"/>
      <c r="AD28" s="2972"/>
      <c r="AE28" s="2972"/>
      <c r="AF28" s="2972"/>
      <c r="AG28" s="2972"/>
      <c r="AH28" s="2972"/>
      <c r="AI28" s="2972"/>
      <c r="AJ28" s="2972"/>
      <c r="AK28" s="2972"/>
      <c r="AL28" s="2972"/>
      <c r="AM28" s="2972"/>
      <c r="AN28" s="2972"/>
      <c r="AO28" s="2972"/>
      <c r="AP28" s="2972"/>
      <c r="AQ28" s="2972"/>
      <c r="AR28" s="2972"/>
      <c r="AS28" s="2972"/>
      <c r="AT28" s="2972"/>
      <c r="AU28" s="2972"/>
      <c r="AV28" s="10"/>
      <c r="AW28" s="10"/>
      <c r="AX28" s="10"/>
      <c r="AY28" s="10"/>
      <c r="AZ28" s="10"/>
      <c r="BA28" s="1"/>
    </row>
    <row r="29" spans="1:56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0"/>
      <c r="AW29" s="10"/>
      <c r="AX29" s="10"/>
      <c r="AY29" s="10"/>
      <c r="AZ29" s="10"/>
      <c r="BB29" s="2"/>
      <c r="BC29" s="2"/>
      <c r="BD29" s="2"/>
    </row>
    <row r="30" spans="1:53" ht="18.75" customHeight="1">
      <c r="A30" s="2977" t="s">
        <v>181</v>
      </c>
      <c r="B30" s="2978"/>
      <c r="C30" s="2978"/>
      <c r="D30" s="2978"/>
      <c r="E30" s="2978"/>
      <c r="F30" s="2978"/>
      <c r="G30" s="2978"/>
      <c r="H30" s="2978"/>
      <c r="I30" s="2978"/>
      <c r="J30" s="2978"/>
      <c r="K30" s="2978"/>
      <c r="L30" s="2978"/>
      <c r="M30" s="2978"/>
      <c r="N30" s="2978"/>
      <c r="O30" s="2978"/>
      <c r="P30" s="2978"/>
      <c r="Q30" s="2978"/>
      <c r="R30" s="2978"/>
      <c r="S30" s="2978"/>
      <c r="T30" s="2978"/>
      <c r="U30" s="2978"/>
      <c r="V30" s="2978"/>
      <c r="W30" s="2978"/>
      <c r="X30" s="2978"/>
      <c r="Y30" s="2978"/>
      <c r="Z30" s="2978"/>
      <c r="AA30" s="2978"/>
      <c r="AB30" s="2978"/>
      <c r="AC30" s="2978"/>
      <c r="AD30" s="2978"/>
      <c r="AE30" s="2978"/>
      <c r="AF30" s="2978"/>
      <c r="AG30" s="2978"/>
      <c r="AH30" s="2978"/>
      <c r="AI30" s="2978"/>
      <c r="AJ30" s="2978"/>
      <c r="AK30" s="2978"/>
      <c r="AL30" s="2978"/>
      <c r="AM30" s="2978"/>
      <c r="AN30" s="2978"/>
      <c r="AO30" s="2978"/>
      <c r="AP30" s="2978"/>
      <c r="AQ30" s="2978"/>
      <c r="AR30" s="2978"/>
      <c r="AS30" s="2978"/>
      <c r="AT30" s="2978"/>
      <c r="AU30" s="2978"/>
      <c r="AV30" s="2978"/>
      <c r="AW30" s="2978"/>
      <c r="AX30" s="2978"/>
      <c r="AY30" s="2978"/>
      <c r="AZ30" s="2978"/>
      <c r="BA30" s="2978"/>
    </row>
    <row r="31" spans="1:53" ht="18.75" customHeight="1">
      <c r="A31" s="2979" t="s">
        <v>12</v>
      </c>
      <c r="B31" s="2980"/>
      <c r="C31" s="2985" t="s">
        <v>14</v>
      </c>
      <c r="D31" s="2986"/>
      <c r="E31" s="2986"/>
      <c r="F31" s="2980"/>
      <c r="G31" s="2989" t="s">
        <v>338</v>
      </c>
      <c r="H31" s="2990"/>
      <c r="I31" s="2991"/>
      <c r="J31" s="2998" t="s">
        <v>17</v>
      </c>
      <c r="K31" s="2986"/>
      <c r="L31" s="2986"/>
      <c r="M31" s="2980"/>
      <c r="N31" s="2999" t="s">
        <v>83</v>
      </c>
      <c r="O31" s="3000"/>
      <c r="P31" s="3000"/>
      <c r="Q31" s="3001"/>
      <c r="R31" s="2985" t="s">
        <v>92</v>
      </c>
      <c r="S31" s="3002"/>
      <c r="T31" s="2998" t="s">
        <v>84</v>
      </c>
      <c r="U31" s="2986"/>
      <c r="V31" s="2980"/>
      <c r="W31" s="2998" t="s">
        <v>85</v>
      </c>
      <c r="X31" s="2986"/>
      <c r="Y31" s="2980"/>
      <c r="Z31" s="24"/>
      <c r="AA31" s="2969" t="s">
        <v>86</v>
      </c>
      <c r="AB31" s="2970"/>
      <c r="AC31" s="2970"/>
      <c r="AD31" s="2970"/>
      <c r="AE31" s="2970"/>
      <c r="AF31" s="2998" t="s">
        <v>318</v>
      </c>
      <c r="AG31" s="3010"/>
      <c r="AH31" s="3011"/>
      <c r="AI31" s="2998" t="s">
        <v>87</v>
      </c>
      <c r="AJ31" s="3015"/>
      <c r="AK31" s="3016"/>
      <c r="AL31" s="25"/>
      <c r="AM31" s="3020" t="s">
        <v>88</v>
      </c>
      <c r="AN31" s="3021"/>
      <c r="AO31" s="3022"/>
      <c r="AP31" s="3029" t="s">
        <v>89</v>
      </c>
      <c r="AQ31" s="2999"/>
      <c r="AR31" s="2999"/>
      <c r="AS31" s="2999"/>
      <c r="AT31" s="2999"/>
      <c r="AU31" s="2999"/>
      <c r="AV31" s="2999"/>
      <c r="AW31" s="2999"/>
      <c r="AX31" s="2999" t="s">
        <v>318</v>
      </c>
      <c r="AY31" s="2999"/>
      <c r="AZ31" s="2999"/>
      <c r="BA31" s="3032"/>
    </row>
    <row r="32" spans="1:53" ht="15.75">
      <c r="A32" s="2981"/>
      <c r="B32" s="2982"/>
      <c r="C32" s="2981"/>
      <c r="D32" s="2987"/>
      <c r="E32" s="2987"/>
      <c r="F32" s="2982"/>
      <c r="G32" s="2992"/>
      <c r="H32" s="2993"/>
      <c r="I32" s="2994"/>
      <c r="J32" s="2981"/>
      <c r="K32" s="2987"/>
      <c r="L32" s="2987"/>
      <c r="M32" s="2982"/>
      <c r="N32" s="3000"/>
      <c r="O32" s="3000"/>
      <c r="P32" s="3000"/>
      <c r="Q32" s="3001"/>
      <c r="R32" s="3003"/>
      <c r="S32" s="3004"/>
      <c r="T32" s="2981"/>
      <c r="U32" s="2987"/>
      <c r="V32" s="2982"/>
      <c r="W32" s="2981"/>
      <c r="X32" s="2987"/>
      <c r="Y32" s="2982"/>
      <c r="Z32" s="24"/>
      <c r="AA32" s="2970"/>
      <c r="AB32" s="2970"/>
      <c r="AC32" s="2970"/>
      <c r="AD32" s="2970"/>
      <c r="AE32" s="2970"/>
      <c r="AF32" s="3012"/>
      <c r="AG32" s="3013"/>
      <c r="AH32" s="3014"/>
      <c r="AI32" s="3017"/>
      <c r="AJ32" s="3018"/>
      <c r="AK32" s="3019"/>
      <c r="AL32" s="26"/>
      <c r="AM32" s="3023"/>
      <c r="AN32" s="3024"/>
      <c r="AO32" s="3025"/>
      <c r="AP32" s="3029"/>
      <c r="AQ32" s="2999"/>
      <c r="AR32" s="2999"/>
      <c r="AS32" s="2999"/>
      <c r="AT32" s="2999"/>
      <c r="AU32" s="2999"/>
      <c r="AV32" s="2999"/>
      <c r="AW32" s="2999"/>
      <c r="AX32" s="2999"/>
      <c r="AY32" s="2999"/>
      <c r="AZ32" s="2999"/>
      <c r="BA32" s="3032"/>
    </row>
    <row r="33" spans="1:53" ht="38.25" customHeight="1">
      <c r="A33" s="2983"/>
      <c r="B33" s="2984"/>
      <c r="C33" s="2983"/>
      <c r="D33" s="2988"/>
      <c r="E33" s="2988"/>
      <c r="F33" s="2984"/>
      <c r="G33" s="2995"/>
      <c r="H33" s="2996"/>
      <c r="I33" s="2997"/>
      <c r="J33" s="2983"/>
      <c r="K33" s="2988"/>
      <c r="L33" s="2988"/>
      <c r="M33" s="2984"/>
      <c r="N33" s="3000"/>
      <c r="O33" s="3000"/>
      <c r="P33" s="3000"/>
      <c r="Q33" s="3001"/>
      <c r="R33" s="3005"/>
      <c r="S33" s="3006"/>
      <c r="T33" s="2983"/>
      <c r="U33" s="2988"/>
      <c r="V33" s="2984"/>
      <c r="W33" s="2983"/>
      <c r="X33" s="2988"/>
      <c r="Y33" s="2984"/>
      <c r="Z33" s="24"/>
      <c r="AA33" s="3033" t="s">
        <v>90</v>
      </c>
      <c r="AB33" s="3034"/>
      <c r="AC33" s="3034"/>
      <c r="AD33" s="3034"/>
      <c r="AE33" s="3034"/>
      <c r="AF33" s="3035" t="s">
        <v>316</v>
      </c>
      <c r="AG33" s="3036"/>
      <c r="AH33" s="3037"/>
      <c r="AI33" s="3035" t="s">
        <v>175</v>
      </c>
      <c r="AJ33" s="3038"/>
      <c r="AK33" s="3037"/>
      <c r="AL33" s="26"/>
      <c r="AM33" s="3023"/>
      <c r="AN33" s="3024"/>
      <c r="AO33" s="3025"/>
      <c r="AP33" s="3029"/>
      <c r="AQ33" s="2999"/>
      <c r="AR33" s="2999"/>
      <c r="AS33" s="2999"/>
      <c r="AT33" s="2999"/>
      <c r="AU33" s="2999"/>
      <c r="AV33" s="2999"/>
      <c r="AW33" s="2999"/>
      <c r="AX33" s="2999"/>
      <c r="AY33" s="2999"/>
      <c r="AZ33" s="2999"/>
      <c r="BA33" s="3032"/>
    </row>
    <row r="34" spans="1:53" ht="20.25">
      <c r="A34" s="3049" t="s">
        <v>95</v>
      </c>
      <c r="B34" s="3050"/>
      <c r="C34" s="3051">
        <v>34</v>
      </c>
      <c r="D34" s="3052"/>
      <c r="E34" s="3052"/>
      <c r="F34" s="3053"/>
      <c r="G34" s="3051">
        <v>6</v>
      </c>
      <c r="H34" s="3052"/>
      <c r="I34" s="3053"/>
      <c r="J34" s="3051"/>
      <c r="K34" s="3054"/>
      <c r="L34" s="3054"/>
      <c r="M34" s="3055"/>
      <c r="N34" s="3056"/>
      <c r="O34" s="3057"/>
      <c r="P34" s="3057"/>
      <c r="Q34" s="3058"/>
      <c r="R34" s="3059"/>
      <c r="S34" s="2968"/>
      <c r="T34" s="3051">
        <v>12</v>
      </c>
      <c r="U34" s="3054"/>
      <c r="V34" s="3055"/>
      <c r="W34" s="3086">
        <f>C34+G34+T34</f>
        <v>52</v>
      </c>
      <c r="X34" s="3054"/>
      <c r="Y34" s="3055"/>
      <c r="Z34" s="24"/>
      <c r="AA34" s="3039" t="s">
        <v>20</v>
      </c>
      <c r="AB34" s="3040"/>
      <c r="AC34" s="3040"/>
      <c r="AD34" s="3040"/>
      <c r="AE34" s="3040"/>
      <c r="AF34" s="3084" t="s">
        <v>316</v>
      </c>
      <c r="AG34" s="3085"/>
      <c r="AH34" s="3085"/>
      <c r="AI34" s="3098" t="s">
        <v>174</v>
      </c>
      <c r="AJ34" s="3099"/>
      <c r="AK34" s="3100"/>
      <c r="AL34" s="26"/>
      <c r="AM34" s="3026"/>
      <c r="AN34" s="3027"/>
      <c r="AO34" s="3028"/>
      <c r="AP34" s="3030"/>
      <c r="AQ34" s="3031"/>
      <c r="AR34" s="3031"/>
      <c r="AS34" s="3031"/>
      <c r="AT34" s="3031"/>
      <c r="AU34" s="3031"/>
      <c r="AV34" s="3031"/>
      <c r="AW34" s="3031"/>
      <c r="AX34" s="2999"/>
      <c r="AY34" s="2999"/>
      <c r="AZ34" s="2999"/>
      <c r="BA34" s="3032"/>
    </row>
    <row r="35" spans="1:53" ht="20.25">
      <c r="A35" s="3060" t="s">
        <v>96</v>
      </c>
      <c r="B35" s="3061"/>
      <c r="C35" s="3062" t="s">
        <v>171</v>
      </c>
      <c r="D35" s="3063"/>
      <c r="E35" s="3063"/>
      <c r="F35" s="3064"/>
      <c r="G35" s="3007">
        <v>4</v>
      </c>
      <c r="H35" s="3008"/>
      <c r="I35" s="3009"/>
      <c r="J35" s="3073" t="s">
        <v>350</v>
      </c>
      <c r="K35" s="3074"/>
      <c r="L35" s="3074"/>
      <c r="M35" s="3075"/>
      <c r="N35" s="3076" t="s">
        <v>174</v>
      </c>
      <c r="O35" s="3077"/>
      <c r="P35" s="3077"/>
      <c r="Q35" s="3077"/>
      <c r="R35" s="3078">
        <v>1</v>
      </c>
      <c r="S35" s="3079"/>
      <c r="T35" s="3097" t="s">
        <v>177</v>
      </c>
      <c r="U35" s="3008"/>
      <c r="V35" s="3009"/>
      <c r="W35" s="3097" t="s">
        <v>173</v>
      </c>
      <c r="X35" s="3008"/>
      <c r="Y35" s="3009"/>
      <c r="Z35" s="24"/>
      <c r="AA35" s="3040"/>
      <c r="AB35" s="3040"/>
      <c r="AC35" s="3040"/>
      <c r="AD35" s="3040"/>
      <c r="AE35" s="3040"/>
      <c r="AF35" s="3001"/>
      <c r="AG35" s="3001"/>
      <c r="AH35" s="3001"/>
      <c r="AI35" s="3101"/>
      <c r="AJ35" s="3101"/>
      <c r="AK35" s="3101"/>
      <c r="AL35" s="27"/>
      <c r="AM35" s="3065" t="s">
        <v>20</v>
      </c>
      <c r="AN35" s="3066"/>
      <c r="AO35" s="3067"/>
      <c r="AP35" s="3071" t="s">
        <v>66</v>
      </c>
      <c r="AQ35" s="3071"/>
      <c r="AR35" s="3071"/>
      <c r="AS35" s="3071"/>
      <c r="AT35" s="3071"/>
      <c r="AU35" s="3071"/>
      <c r="AV35" s="3071"/>
      <c r="AW35" s="3071"/>
      <c r="AX35" s="3043" t="s">
        <v>316</v>
      </c>
      <c r="AY35" s="3044"/>
      <c r="AZ35" s="3044"/>
      <c r="BA35" s="3045"/>
    </row>
    <row r="36" spans="1:53" ht="20.25">
      <c r="A36" s="3086" t="s">
        <v>21</v>
      </c>
      <c r="B36" s="3055"/>
      <c r="C36" s="3087" t="s">
        <v>172</v>
      </c>
      <c r="D36" s="3088"/>
      <c r="E36" s="3088"/>
      <c r="F36" s="3089"/>
      <c r="G36" s="3090" t="s">
        <v>352</v>
      </c>
      <c r="H36" s="3054"/>
      <c r="I36" s="3055"/>
      <c r="J36" s="3091" t="s">
        <v>351</v>
      </c>
      <c r="K36" s="3092"/>
      <c r="L36" s="3092"/>
      <c r="M36" s="3093"/>
      <c r="N36" s="3076" t="s">
        <v>174</v>
      </c>
      <c r="O36" s="3077"/>
      <c r="P36" s="3077"/>
      <c r="Q36" s="3077"/>
      <c r="R36" s="3078">
        <v>1</v>
      </c>
      <c r="S36" s="3079"/>
      <c r="T36" s="3090" t="s">
        <v>180</v>
      </c>
      <c r="U36" s="3054"/>
      <c r="V36" s="3055"/>
      <c r="W36" s="3090" t="s">
        <v>91</v>
      </c>
      <c r="X36" s="3054"/>
      <c r="Y36" s="3055"/>
      <c r="Z36" s="24"/>
      <c r="AA36" s="3080"/>
      <c r="AB36" s="3081"/>
      <c r="AC36" s="3081"/>
      <c r="AD36" s="3081"/>
      <c r="AE36" s="3081"/>
      <c r="AF36" s="3082"/>
      <c r="AG36" s="3083"/>
      <c r="AH36" s="3083"/>
      <c r="AI36" s="3096"/>
      <c r="AJ36" s="3083"/>
      <c r="AK36" s="3083"/>
      <c r="AL36" s="28"/>
      <c r="AM36" s="3068"/>
      <c r="AN36" s="3069"/>
      <c r="AO36" s="3070"/>
      <c r="AP36" s="3072"/>
      <c r="AQ36" s="3072"/>
      <c r="AR36" s="3072"/>
      <c r="AS36" s="3072"/>
      <c r="AT36" s="3072"/>
      <c r="AU36" s="3072"/>
      <c r="AV36" s="3072"/>
      <c r="AW36" s="3072"/>
      <c r="AX36" s="3046"/>
      <c r="AY36" s="3047"/>
      <c r="AZ36" s="3047"/>
      <c r="BA36" s="3048"/>
    </row>
    <row r="37" spans="39:53" ht="24" customHeight="1">
      <c r="AM37" s="3041"/>
      <c r="AN37" s="3042"/>
      <c r="AO37" s="3042"/>
      <c r="AP37" s="3041"/>
      <c r="AQ37" s="3042"/>
      <c r="AR37" s="3042"/>
      <c r="AS37" s="3042"/>
      <c r="AT37" s="3042"/>
      <c r="AU37" s="3042"/>
      <c r="AV37" s="3042"/>
      <c r="AW37" s="3042"/>
      <c r="AX37" s="3094"/>
      <c r="AY37" s="3095"/>
      <c r="AZ37" s="3095"/>
      <c r="BA37" s="3095"/>
    </row>
    <row r="38" spans="39:53" ht="15.75">
      <c r="AM38" s="3042"/>
      <c r="AN38" s="3042"/>
      <c r="AO38" s="3042"/>
      <c r="AP38" s="3042"/>
      <c r="AQ38" s="3042"/>
      <c r="AR38" s="3042"/>
      <c r="AS38" s="3042"/>
      <c r="AT38" s="3042"/>
      <c r="AU38" s="3042"/>
      <c r="AV38" s="3042"/>
      <c r="AW38" s="3042"/>
      <c r="AX38" s="3095"/>
      <c r="AY38" s="3095"/>
      <c r="AZ38" s="3095"/>
      <c r="BA38" s="3095"/>
    </row>
  </sheetData>
  <sheetProtection/>
  <mergeCells count="102">
    <mergeCell ref="AX37:BA38"/>
    <mergeCell ref="AI36:AK36"/>
    <mergeCell ref="N36:Q36"/>
    <mergeCell ref="R36:S36"/>
    <mergeCell ref="AP37:AW38"/>
    <mergeCell ref="T34:V34"/>
    <mergeCell ref="W34:Y34"/>
    <mergeCell ref="T35:V35"/>
    <mergeCell ref="W35:Y35"/>
    <mergeCell ref="AI34:AK35"/>
    <mergeCell ref="A36:B36"/>
    <mergeCell ref="C36:F36"/>
    <mergeCell ref="G36:I36"/>
    <mergeCell ref="J36:M36"/>
    <mergeCell ref="T36:V36"/>
    <mergeCell ref="W36:Y36"/>
    <mergeCell ref="AM35:AO36"/>
    <mergeCell ref="AP35:AW36"/>
    <mergeCell ref="J35:M35"/>
    <mergeCell ref="N35:Q35"/>
    <mergeCell ref="R35:S35"/>
    <mergeCell ref="AA36:AE36"/>
    <mergeCell ref="AF36:AH36"/>
    <mergeCell ref="AF34:AH35"/>
    <mergeCell ref="AM37:AO38"/>
    <mergeCell ref="AX35:BA36"/>
    <mergeCell ref="A34:B34"/>
    <mergeCell ref="C34:F34"/>
    <mergeCell ref="G34:I34"/>
    <mergeCell ref="J34:M34"/>
    <mergeCell ref="N34:Q34"/>
    <mergeCell ref="R34:S34"/>
    <mergeCell ref="A35:B35"/>
    <mergeCell ref="C35:F35"/>
    <mergeCell ref="G35:I35"/>
    <mergeCell ref="AF31:AH32"/>
    <mergeCell ref="AI31:AK32"/>
    <mergeCell ref="AM31:AO34"/>
    <mergeCell ref="AP31:AW34"/>
    <mergeCell ref="AX31:BA34"/>
    <mergeCell ref="AA33:AE33"/>
    <mergeCell ref="AF33:AH33"/>
    <mergeCell ref="AI33:AK33"/>
    <mergeCell ref="AA34:AE35"/>
    <mergeCell ref="A30:BA30"/>
    <mergeCell ref="A31:B33"/>
    <mergeCell ref="C31:F33"/>
    <mergeCell ref="G31:I33"/>
    <mergeCell ref="J31:M33"/>
    <mergeCell ref="N31:Q33"/>
    <mergeCell ref="R31:S33"/>
    <mergeCell ref="T31:V33"/>
    <mergeCell ref="W31:Y33"/>
    <mergeCell ref="AW23:BA23"/>
    <mergeCell ref="AO23:AR23"/>
    <mergeCell ref="AA31:AE32"/>
    <mergeCell ref="A28:AU28"/>
    <mergeCell ref="AB23:AE23"/>
    <mergeCell ref="AF23:AI23"/>
    <mergeCell ref="X23:AA23"/>
    <mergeCell ref="S23:W23"/>
    <mergeCell ref="AJ23:AN23"/>
    <mergeCell ref="AS26:BA26"/>
    <mergeCell ref="A23:A24"/>
    <mergeCell ref="B23:E23"/>
    <mergeCell ref="F23:I23"/>
    <mergeCell ref="J23:M23"/>
    <mergeCell ref="N23:R23"/>
    <mergeCell ref="AS23:AV23"/>
    <mergeCell ref="AN16:BD16"/>
    <mergeCell ref="AN17:BD17"/>
    <mergeCell ref="AN18:BD18"/>
    <mergeCell ref="AN19:BD19"/>
    <mergeCell ref="AN20:BA20"/>
    <mergeCell ref="A21:BA21"/>
    <mergeCell ref="P16:AM16"/>
    <mergeCell ref="AN15:BD15"/>
    <mergeCell ref="AN7:BA9"/>
    <mergeCell ref="A8:O8"/>
    <mergeCell ref="A10:O10"/>
    <mergeCell ref="P10:AM10"/>
    <mergeCell ref="P11:AA11"/>
    <mergeCell ref="AN10:BD10"/>
    <mergeCell ref="P8:AM9"/>
    <mergeCell ref="P15:AM15"/>
    <mergeCell ref="AN13:BD13"/>
    <mergeCell ref="AN6:BA6"/>
    <mergeCell ref="A6:O6"/>
    <mergeCell ref="P14:AL14"/>
    <mergeCell ref="AN14:BD14"/>
    <mergeCell ref="P12:AK12"/>
    <mergeCell ref="AN11:BD11"/>
    <mergeCell ref="AN12:BD12"/>
    <mergeCell ref="P13:AK13"/>
    <mergeCell ref="A9:O9"/>
    <mergeCell ref="A2:O2"/>
    <mergeCell ref="P2:AN2"/>
    <mergeCell ref="A3:O3"/>
    <mergeCell ref="A4:O4"/>
    <mergeCell ref="P4:AM4"/>
    <mergeCell ref="AN4:BA5"/>
    <mergeCell ref="A5:O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51">
      <selection activeCell="H70" sqref="H70"/>
    </sheetView>
  </sheetViews>
  <sheetFormatPr defaultColWidth="9.00390625" defaultRowHeight="12.75"/>
  <cols>
    <col min="1" max="1" width="28.375" style="0" customWidth="1"/>
  </cols>
  <sheetData>
    <row r="1" ht="12.75">
      <c r="A1" t="s">
        <v>281</v>
      </c>
    </row>
    <row r="2" ht="12.75">
      <c r="A2" t="s">
        <v>282</v>
      </c>
    </row>
    <row r="7" spans="1:5" ht="12.75">
      <c r="A7" t="str">
        <f>'2017-18'!A154:B154</f>
        <v>Разом п. Спеціалізація "Бізнес-аналітика":</v>
      </c>
      <c r="E7">
        <f>'2017-18'!G154</f>
        <v>67.5</v>
      </c>
    </row>
    <row r="8" spans="1:5" ht="12.75">
      <c r="A8" t="str">
        <f>'2017-18'!A155:B155</f>
        <v> на базі академії</v>
      </c>
      <c r="E8">
        <f>'2017-18'!G155</f>
        <v>45.5</v>
      </c>
    </row>
    <row r="9" spans="1:5" ht="12.75">
      <c r="A9" t="str">
        <f>'2017-18'!A156:B156</f>
        <v>На базі ВНЗ 1 рівня</v>
      </c>
      <c r="E9">
        <f>'2017-18'!G156</f>
        <v>22</v>
      </c>
    </row>
    <row r="13" ht="12.75">
      <c r="A13">
        <f>'2017-18'!G191</f>
        <v>0</v>
      </c>
    </row>
    <row r="18" spans="5:6" ht="12.75">
      <c r="E18" t="s">
        <v>290</v>
      </c>
      <c r="F18" t="s">
        <v>291</v>
      </c>
    </row>
    <row r="20" spans="1:8" ht="12.75">
      <c r="A20" s="1483" t="str">
        <f>'2017-18'!B159</f>
        <v>Ділова іноземна мова</v>
      </c>
      <c r="D20">
        <v>9.5</v>
      </c>
      <c r="F20">
        <v>9.5</v>
      </c>
      <c r="H20">
        <f>E20+F20</f>
        <v>9.5</v>
      </c>
    </row>
    <row r="21" spans="1:8" ht="12.75">
      <c r="A21" t="str">
        <f>'2017-18'!B166</f>
        <v>Економіка підприємства</v>
      </c>
      <c r="D21">
        <v>4.5</v>
      </c>
      <c r="E21">
        <v>2</v>
      </c>
      <c r="F21">
        <v>2.5</v>
      </c>
      <c r="H21">
        <f aca="true" t="shared" si="0" ref="H21:H31">E21+F21</f>
        <v>4.5</v>
      </c>
    </row>
    <row r="22" spans="1:8" ht="12.75">
      <c r="A22" t="str">
        <f>'2017-18'!B169</f>
        <v>Міжнородне економічне право</v>
      </c>
      <c r="D22">
        <v>5</v>
      </c>
      <c r="E22">
        <v>1.5</v>
      </c>
      <c r="F22">
        <v>3.5</v>
      </c>
      <c r="H22">
        <f t="shared" si="0"/>
        <v>5</v>
      </c>
    </row>
    <row r="23" spans="1:8" ht="12.75">
      <c r="A23" s="1483" t="str">
        <f>'2017-18'!B172</f>
        <v>Міжнародна економіка</v>
      </c>
      <c r="D23">
        <v>6</v>
      </c>
      <c r="E23">
        <v>1.5</v>
      </c>
      <c r="F23">
        <v>4.5</v>
      </c>
      <c r="H23">
        <f t="shared" si="0"/>
        <v>6</v>
      </c>
    </row>
    <row r="24" spans="1:8" ht="12.75">
      <c r="A24" s="1483" t="str">
        <f>'2017-18'!B176</f>
        <v>Міжнародна економічна діяльність України</v>
      </c>
      <c r="D24">
        <v>6</v>
      </c>
      <c r="E24">
        <v>1</v>
      </c>
      <c r="F24">
        <v>5</v>
      </c>
      <c r="H24">
        <f t="shared" si="0"/>
        <v>6</v>
      </c>
    </row>
    <row r="25" spans="1:8" ht="12.75">
      <c r="A25" s="1483" t="str">
        <f>'2017-18'!B179</f>
        <v>Міжнародна інвестиційна діяльність</v>
      </c>
      <c r="D25">
        <v>11</v>
      </c>
      <c r="E25">
        <v>3.5</v>
      </c>
      <c r="F25">
        <v>7.5</v>
      </c>
      <c r="H25">
        <f t="shared" si="0"/>
        <v>11</v>
      </c>
    </row>
    <row r="26" spans="1:8" ht="12.75">
      <c r="A26" s="1483" t="str">
        <f>'2017-18'!B183</f>
        <v>Міжнародний маркетинг</v>
      </c>
      <c r="D26">
        <v>3</v>
      </c>
      <c r="E26">
        <v>0.5</v>
      </c>
      <c r="F26">
        <v>2.5</v>
      </c>
      <c r="H26">
        <f t="shared" si="0"/>
        <v>3</v>
      </c>
    </row>
    <row r="27" spans="1:8" ht="12.75">
      <c r="A27" s="1483" t="str">
        <f>'2017-18'!B186</f>
        <v>Міжнародні фінанси</v>
      </c>
      <c r="D27">
        <v>5</v>
      </c>
      <c r="E27">
        <v>2.5</v>
      </c>
      <c r="F27">
        <v>2.5</v>
      </c>
      <c r="H27">
        <f t="shared" si="0"/>
        <v>5</v>
      </c>
    </row>
    <row r="28" spans="1:8" ht="12.75">
      <c r="A28" t="str">
        <f>'2017-18'!B189</f>
        <v>Митна справа</v>
      </c>
      <c r="D28">
        <v>2.5</v>
      </c>
      <c r="F28">
        <v>2.5</v>
      </c>
      <c r="H28">
        <f t="shared" si="0"/>
        <v>2.5</v>
      </c>
    </row>
    <row r="29" spans="1:8" ht="12.75">
      <c r="A29" t="str">
        <f>'2017-18'!B192</f>
        <v>Облік у зарубіжних країнах</v>
      </c>
      <c r="D29">
        <v>5</v>
      </c>
      <c r="E29">
        <v>2.5</v>
      </c>
      <c r="F29">
        <v>2.5</v>
      </c>
      <c r="H29">
        <f t="shared" si="0"/>
        <v>5</v>
      </c>
    </row>
    <row r="30" spans="1:8" ht="12.75">
      <c r="A30" s="1483" t="str">
        <f>'2017-18'!B195</f>
        <v>Світові ринки ресурсів</v>
      </c>
      <c r="D30">
        <v>4.5</v>
      </c>
      <c r="E30">
        <v>2</v>
      </c>
      <c r="F30">
        <v>2.5</v>
      </c>
      <c r="H30">
        <f t="shared" si="0"/>
        <v>4.5</v>
      </c>
    </row>
    <row r="31" ht="12.75">
      <c r="H31">
        <f t="shared" si="0"/>
        <v>0</v>
      </c>
    </row>
    <row r="32" spans="4:6" ht="12.75">
      <c r="D32">
        <f>SUM(D20:D31)</f>
        <v>62</v>
      </c>
      <c r="E32">
        <f>SUM(E20:E31)</f>
        <v>17</v>
      </c>
      <c r="F32">
        <f>SUM(F20:F31)</f>
        <v>45</v>
      </c>
    </row>
    <row r="35" spans="1:7" ht="12.75">
      <c r="A35" t="s">
        <v>292</v>
      </c>
      <c r="E35" t="s">
        <v>293</v>
      </c>
      <c r="F35" t="s">
        <v>294</v>
      </c>
      <c r="G35" t="s">
        <v>295</v>
      </c>
    </row>
    <row r="36" spans="5:7" ht="12.75">
      <c r="E36" s="1484">
        <v>6</v>
      </c>
      <c r="F36" s="1484">
        <v>4</v>
      </c>
      <c r="G36" s="1484">
        <v>1</v>
      </c>
    </row>
    <row r="37" spans="5:7" ht="12.75">
      <c r="E37" s="1484"/>
      <c r="F37" s="1484"/>
      <c r="G37" s="1484"/>
    </row>
    <row r="38" spans="1:7" ht="12.75">
      <c r="A38" t="s">
        <v>296</v>
      </c>
      <c r="E38" s="1484">
        <v>7</v>
      </c>
      <c r="F38" s="1484">
        <v>4</v>
      </c>
      <c r="G38" s="1484">
        <v>1</v>
      </c>
    </row>
    <row r="45" spans="2:4" ht="13.5" thickBot="1">
      <c r="B45" t="s">
        <v>299</v>
      </c>
      <c r="C45" t="s">
        <v>300</v>
      </c>
      <c r="D45" t="s">
        <v>301</v>
      </c>
    </row>
    <row r="46" spans="1:8" ht="16.5">
      <c r="A46" s="353" t="s">
        <v>40</v>
      </c>
      <c r="B46">
        <f>'2017-18 (2)'!G58</f>
        <v>1.5</v>
      </c>
      <c r="C46">
        <v>4.5</v>
      </c>
      <c r="D46">
        <f>B46+C46</f>
        <v>6</v>
      </c>
      <c r="G46">
        <f>'2017-18'!G68</f>
        <v>1.5</v>
      </c>
      <c r="H46">
        <f>'2017-18'!G69+'2017-18'!G70</f>
        <v>4.5</v>
      </c>
    </row>
    <row r="47" spans="1:4" ht="12.75">
      <c r="A47" s="1483" t="str">
        <f>'2017-18 (2)'!B61</f>
        <v>Економіка праці і соціально-трудові відносини</v>
      </c>
      <c r="B47">
        <v>1</v>
      </c>
      <c r="C47">
        <v>2</v>
      </c>
      <c r="D47">
        <f aca="true" t="shared" si="1" ref="D47:D59">B47+C47</f>
        <v>3</v>
      </c>
    </row>
    <row r="48" spans="1:4" ht="12.75">
      <c r="A48" t="str">
        <f>'2017-18 (2)'!B64</f>
        <v>Економічний аналіз</v>
      </c>
      <c r="B48">
        <v>1</v>
      </c>
      <c r="C48">
        <v>2</v>
      </c>
      <c r="D48">
        <f t="shared" si="1"/>
        <v>3</v>
      </c>
    </row>
    <row r="49" spans="1:4" ht="12.75">
      <c r="A49" t="str">
        <f>'2017-18 (2)'!B67</f>
        <v>Логістика</v>
      </c>
      <c r="B49">
        <v>1</v>
      </c>
      <c r="C49">
        <v>2</v>
      </c>
      <c r="D49">
        <f t="shared" si="1"/>
        <v>3</v>
      </c>
    </row>
    <row r="50" spans="1:4" ht="12.75">
      <c r="A50" s="1483" t="str">
        <f>'2017-18 (2)'!B70</f>
        <v>Маркетинг</v>
      </c>
      <c r="C50">
        <v>3</v>
      </c>
      <c r="D50">
        <f t="shared" si="1"/>
        <v>3</v>
      </c>
    </row>
    <row r="51" spans="1:4" ht="12.75">
      <c r="A51" s="1483" t="str">
        <f>'2017-18 (2)'!B71</f>
        <v>Менеджмент</v>
      </c>
      <c r="B51">
        <v>1</v>
      </c>
      <c r="C51">
        <v>2.5</v>
      </c>
      <c r="D51">
        <f t="shared" si="1"/>
        <v>3.5</v>
      </c>
    </row>
    <row r="52" spans="1:4" ht="12.75">
      <c r="A52" t="str">
        <f>'2017-18 (2)'!B74</f>
        <v>Мотивація  та управління персоналом</v>
      </c>
      <c r="B52">
        <v>1</v>
      </c>
      <c r="C52">
        <v>2</v>
      </c>
      <c r="D52">
        <f t="shared" si="1"/>
        <v>3</v>
      </c>
    </row>
    <row r="53" spans="1:4" ht="12.75">
      <c r="A53" s="1483" t="str">
        <f>'2017-18 (2)'!B77</f>
        <v> Основи охорони праці </v>
      </c>
      <c r="B53">
        <v>2</v>
      </c>
      <c r="C53">
        <v>1.5</v>
      </c>
      <c r="D53">
        <f t="shared" si="1"/>
        <v>3.5</v>
      </c>
    </row>
    <row r="54" spans="1:4" ht="12.75">
      <c r="A54" s="1483" t="str">
        <f>'2017-18 (2)'!B81</f>
        <v>Основи нормування</v>
      </c>
      <c r="B54">
        <v>1.5</v>
      </c>
      <c r="C54">
        <v>1.5</v>
      </c>
      <c r="D54">
        <f t="shared" si="1"/>
        <v>3</v>
      </c>
    </row>
    <row r="55" spans="1:4" ht="12.75">
      <c r="A55" s="1483" t="str">
        <f>'2017-18 (2)'!B84</f>
        <v>Регіональна економіка</v>
      </c>
      <c r="B55">
        <v>1</v>
      </c>
      <c r="C55">
        <v>2</v>
      </c>
      <c r="D55">
        <f t="shared" si="1"/>
        <v>3</v>
      </c>
    </row>
    <row r="56" spans="1:4" ht="12.75">
      <c r="A56" s="1483" t="str">
        <f>'2017-18 (2)'!B87</f>
        <v>Соціологія </v>
      </c>
      <c r="B56">
        <v>0.5</v>
      </c>
      <c r="C56">
        <v>1.5</v>
      </c>
      <c r="D56">
        <f t="shared" si="1"/>
        <v>2</v>
      </c>
    </row>
    <row r="57" spans="1:4" ht="12.75">
      <c r="A57" s="1483" t="str">
        <f>'2017-18 (2)'!B90</f>
        <v>Статистика</v>
      </c>
      <c r="B57">
        <v>1</v>
      </c>
      <c r="C57">
        <v>3</v>
      </c>
      <c r="D57">
        <f t="shared" si="1"/>
        <v>4</v>
      </c>
    </row>
    <row r="58" spans="1:4" ht="12.75">
      <c r="A58" t="str">
        <f>'2017-18 (2)'!B93</f>
        <v>Управлінський облік</v>
      </c>
      <c r="B58">
        <v>1.5</v>
      </c>
      <c r="C58">
        <v>3</v>
      </c>
      <c r="D58">
        <f t="shared" si="1"/>
        <v>4.5</v>
      </c>
    </row>
    <row r="59" spans="1:4" ht="12.75">
      <c r="A59" s="1483" t="str">
        <f>'2017-18 (2)'!B96</f>
        <v>Фінанси, гроші і кредит</v>
      </c>
      <c r="B59">
        <v>1</v>
      </c>
      <c r="C59">
        <v>5</v>
      </c>
      <c r="D59">
        <f t="shared" si="1"/>
        <v>6</v>
      </c>
    </row>
    <row r="60" spans="2:4" ht="12.75">
      <c r="B60">
        <f>SUM(B46:B59)</f>
        <v>15</v>
      </c>
      <c r="C60">
        <f>SUM(C46:C59)</f>
        <v>35.5</v>
      </c>
      <c r="D60">
        <f>SUM(D46:D59)</f>
        <v>50.5</v>
      </c>
    </row>
    <row r="64" spans="3:5" ht="12.75">
      <c r="C64">
        <v>3</v>
      </c>
      <c r="E64">
        <v>4.5</v>
      </c>
    </row>
    <row r="65" ht="12.75">
      <c r="C65">
        <v>1.5</v>
      </c>
    </row>
    <row r="66" ht="12.75">
      <c r="C66">
        <v>2</v>
      </c>
    </row>
    <row r="67" ht="12.75">
      <c r="C67">
        <v>2</v>
      </c>
    </row>
    <row r="68" ht="12.75">
      <c r="C68">
        <v>2</v>
      </c>
    </row>
    <row r="69" spans="3:8" ht="12.75">
      <c r="C69">
        <v>3</v>
      </c>
      <c r="H69">
        <f>208*30</f>
        <v>6240</v>
      </c>
    </row>
    <row r="70" ht="12.75">
      <c r="C70">
        <v>2.5</v>
      </c>
    </row>
    <row r="71" ht="12.75">
      <c r="C71">
        <v>2</v>
      </c>
    </row>
    <row r="72" ht="12.75">
      <c r="C72">
        <v>1.5</v>
      </c>
    </row>
    <row r="73" ht="12.75">
      <c r="C73">
        <v>1.5</v>
      </c>
    </row>
    <row r="74" ht="12.75">
      <c r="C74">
        <v>2</v>
      </c>
    </row>
    <row r="75" ht="12.75">
      <c r="C75">
        <v>1.5</v>
      </c>
    </row>
    <row r="76" ht="12.75">
      <c r="C76">
        <v>3</v>
      </c>
    </row>
    <row r="77" ht="12.75">
      <c r="C77">
        <v>3</v>
      </c>
    </row>
    <row r="78" ht="12.75">
      <c r="C78">
        <v>2</v>
      </c>
    </row>
    <row r="79" ht="12.75">
      <c r="C7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46"/>
  <sheetViews>
    <sheetView view="pageBreakPreview" zoomScale="75" zoomScaleNormal="75" zoomScaleSheetLayoutView="75" zoomScalePageLayoutView="0" workbookViewId="0" topLeftCell="A1">
      <pane ySplit="7" topLeftCell="A86" activePane="bottomLeft" state="frozen"/>
      <selection pane="topLeft" activeCell="H70" sqref="H70"/>
      <selection pane="bottomLeft" activeCell="H70" sqref="H70"/>
    </sheetView>
  </sheetViews>
  <sheetFormatPr defaultColWidth="9.00390625" defaultRowHeight="12.75"/>
  <cols>
    <col min="1" max="1" width="11.375" style="742" customWidth="1"/>
    <col min="2" max="2" width="55.625" style="29" customWidth="1"/>
    <col min="3" max="3" width="6.25390625" style="743" customWidth="1"/>
    <col min="4" max="4" width="10.00390625" style="744" customWidth="1"/>
    <col min="5" max="5" width="6.75390625" style="744" customWidth="1"/>
    <col min="6" max="6" width="8.25390625" style="743" customWidth="1"/>
    <col min="7" max="7" width="11.625" style="743" customWidth="1"/>
    <col min="8" max="8" width="9.875" style="743" customWidth="1"/>
    <col min="9" max="9" width="8.25390625" style="29" customWidth="1"/>
    <col min="10" max="10" width="7.625" style="29" customWidth="1"/>
    <col min="11" max="11" width="6.875" style="29" customWidth="1"/>
    <col min="12" max="12" width="7.375" style="29" customWidth="1"/>
    <col min="13" max="13" width="9.25390625" style="29" customWidth="1"/>
    <col min="14" max="14" width="8.00390625" style="745" customWidth="1"/>
    <col min="15" max="15" width="7.75390625" style="29" customWidth="1"/>
    <col min="16" max="18" width="7.25390625" style="29" customWidth="1"/>
    <col min="19" max="19" width="7.00390625" style="29" customWidth="1"/>
    <col min="20" max="16384" width="9.125" style="29" customWidth="1"/>
  </cols>
  <sheetData>
    <row r="1" spans="1:19" ht="17.25" thickBot="1">
      <c r="A1" s="3419" t="s">
        <v>276</v>
      </c>
      <c r="B1" s="3420"/>
      <c r="C1" s="3420"/>
      <c r="D1" s="3420"/>
      <c r="E1" s="3420"/>
      <c r="F1" s="3420"/>
      <c r="G1" s="3420"/>
      <c r="H1" s="3420"/>
      <c r="I1" s="3420"/>
      <c r="J1" s="3420"/>
      <c r="K1" s="3420"/>
      <c r="L1" s="3420"/>
      <c r="M1" s="3420"/>
      <c r="N1" s="3420"/>
      <c r="O1" s="3420"/>
      <c r="P1" s="3420"/>
      <c r="Q1" s="3420"/>
      <c r="R1" s="3420"/>
      <c r="S1" s="3421"/>
    </row>
    <row r="2" spans="1:19" ht="16.5">
      <c r="A2" s="3422" t="s">
        <v>109</v>
      </c>
      <c r="B2" s="3425" t="s">
        <v>26</v>
      </c>
      <c r="C2" s="3427" t="s">
        <v>72</v>
      </c>
      <c r="D2" s="3428"/>
      <c r="E2" s="3428"/>
      <c r="F2" s="3429"/>
      <c r="G2" s="3433" t="s">
        <v>110</v>
      </c>
      <c r="H2" s="3437" t="s">
        <v>111</v>
      </c>
      <c r="I2" s="3437"/>
      <c r="J2" s="3437"/>
      <c r="K2" s="3437"/>
      <c r="L2" s="3437"/>
      <c r="M2" s="3438"/>
      <c r="N2" s="3439" t="s">
        <v>112</v>
      </c>
      <c r="O2" s="3440"/>
      <c r="P2" s="3440"/>
      <c r="Q2" s="3440"/>
      <c r="R2" s="3440"/>
      <c r="S2" s="3441"/>
    </row>
    <row r="3" spans="1:19" ht="16.5">
      <c r="A3" s="3423"/>
      <c r="B3" s="3398"/>
      <c r="C3" s="3430"/>
      <c r="D3" s="3431"/>
      <c r="E3" s="3431"/>
      <c r="F3" s="3432"/>
      <c r="G3" s="3434"/>
      <c r="H3" s="3410" t="s">
        <v>23</v>
      </c>
      <c r="I3" s="3398" t="s">
        <v>113</v>
      </c>
      <c r="J3" s="3445"/>
      <c r="K3" s="3445"/>
      <c r="L3" s="3445"/>
      <c r="M3" s="3446" t="s">
        <v>24</v>
      </c>
      <c r="N3" s="3442"/>
      <c r="O3" s="3443"/>
      <c r="P3" s="3443"/>
      <c r="Q3" s="3443"/>
      <c r="R3" s="3443"/>
      <c r="S3" s="3444"/>
    </row>
    <row r="4" spans="1:19" ht="16.5">
      <c r="A4" s="3423"/>
      <c r="B4" s="3398"/>
      <c r="C4" s="3405" t="s">
        <v>114</v>
      </c>
      <c r="D4" s="3405" t="s">
        <v>115</v>
      </c>
      <c r="E4" s="3412" t="s">
        <v>116</v>
      </c>
      <c r="F4" s="3413"/>
      <c r="G4" s="3434"/>
      <c r="H4" s="3410"/>
      <c r="I4" s="3414" t="s">
        <v>21</v>
      </c>
      <c r="J4" s="3417" t="s">
        <v>117</v>
      </c>
      <c r="K4" s="3417"/>
      <c r="L4" s="3417"/>
      <c r="M4" s="3447"/>
      <c r="N4" s="3407" t="s">
        <v>270</v>
      </c>
      <c r="O4" s="3408"/>
      <c r="P4" s="3418"/>
      <c r="Q4" s="3398" t="s">
        <v>271</v>
      </c>
      <c r="R4" s="3398"/>
      <c r="S4" s="3399"/>
    </row>
    <row r="5" spans="1:19" ht="16.5" customHeight="1">
      <c r="A5" s="3423"/>
      <c r="B5" s="3398"/>
      <c r="C5" s="3410"/>
      <c r="D5" s="3410"/>
      <c r="E5" s="3400" t="s">
        <v>118</v>
      </c>
      <c r="F5" s="3403" t="s">
        <v>119</v>
      </c>
      <c r="G5" s="3435"/>
      <c r="H5" s="3410"/>
      <c r="I5" s="3415"/>
      <c r="J5" s="3405" t="s">
        <v>25</v>
      </c>
      <c r="K5" s="3405" t="s">
        <v>120</v>
      </c>
      <c r="L5" s="3405" t="s">
        <v>275</v>
      </c>
      <c r="M5" s="3448"/>
      <c r="N5" s="30">
        <v>1</v>
      </c>
      <c r="O5" s="31">
        <v>2</v>
      </c>
      <c r="P5" s="31">
        <v>3</v>
      </c>
      <c r="Q5" s="31">
        <v>4</v>
      </c>
      <c r="R5" s="31">
        <v>5</v>
      </c>
      <c r="S5" s="32">
        <v>6</v>
      </c>
    </row>
    <row r="6" spans="1:19" ht="16.5">
      <c r="A6" s="3423"/>
      <c r="B6" s="3398"/>
      <c r="C6" s="3410"/>
      <c r="D6" s="3410"/>
      <c r="E6" s="3401"/>
      <c r="F6" s="3403"/>
      <c r="G6" s="3435"/>
      <c r="H6" s="3410"/>
      <c r="I6" s="3415"/>
      <c r="J6" s="3405"/>
      <c r="K6" s="3405"/>
      <c r="L6" s="3405"/>
      <c r="M6" s="3448"/>
      <c r="N6" s="3407" t="s">
        <v>27</v>
      </c>
      <c r="O6" s="3408"/>
      <c r="P6" s="3408"/>
      <c r="Q6" s="3408"/>
      <c r="R6" s="3408"/>
      <c r="S6" s="3409"/>
    </row>
    <row r="7" spans="1:19" ht="51" customHeight="1" thickBot="1">
      <c r="A7" s="3424"/>
      <c r="B7" s="3426"/>
      <c r="C7" s="3411"/>
      <c r="D7" s="3411"/>
      <c r="E7" s="3402"/>
      <c r="F7" s="3404"/>
      <c r="G7" s="3436"/>
      <c r="H7" s="3411"/>
      <c r="I7" s="3416"/>
      <c r="J7" s="3406"/>
      <c r="K7" s="3406"/>
      <c r="L7" s="3406"/>
      <c r="M7" s="3449"/>
      <c r="N7" s="33">
        <v>15</v>
      </c>
      <c r="O7" s="34">
        <v>9</v>
      </c>
      <c r="P7" s="34">
        <v>9</v>
      </c>
      <c r="Q7" s="34">
        <v>15</v>
      </c>
      <c r="R7" s="34">
        <v>9</v>
      </c>
      <c r="S7" s="35">
        <v>8</v>
      </c>
    </row>
    <row r="8" spans="1:19" ht="17.25" thickBot="1">
      <c r="A8" s="36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8">
        <v>13</v>
      </c>
      <c r="N8" s="39">
        <v>14</v>
      </c>
      <c r="O8" s="39">
        <v>16</v>
      </c>
      <c r="P8" s="39">
        <v>17</v>
      </c>
      <c r="Q8" s="40">
        <v>18</v>
      </c>
      <c r="R8" s="41">
        <v>19</v>
      </c>
      <c r="S8" s="42">
        <v>20</v>
      </c>
    </row>
    <row r="9" spans="1:19" ht="17.25" thickBot="1">
      <c r="A9" s="3391" t="s">
        <v>164</v>
      </c>
      <c r="B9" s="3392"/>
      <c r="C9" s="3392"/>
      <c r="D9" s="3392"/>
      <c r="E9" s="3392"/>
      <c r="F9" s="3392"/>
      <c r="G9" s="3392"/>
      <c r="H9" s="3392"/>
      <c r="I9" s="3392"/>
      <c r="J9" s="3392"/>
      <c r="K9" s="3392"/>
      <c r="L9" s="3392"/>
      <c r="M9" s="3392"/>
      <c r="N9" s="3392"/>
      <c r="O9" s="3392"/>
      <c r="P9" s="3392"/>
      <c r="Q9" s="3392"/>
      <c r="R9" s="3392"/>
      <c r="S9" s="3393"/>
    </row>
    <row r="10" spans="1:19" ht="20.25" thickBot="1">
      <c r="A10" s="3373" t="s">
        <v>121</v>
      </c>
      <c r="B10" s="3374"/>
      <c r="C10" s="3374"/>
      <c r="D10" s="3374"/>
      <c r="E10" s="3374"/>
      <c r="F10" s="3374"/>
      <c r="G10" s="3374"/>
      <c r="H10" s="3374"/>
      <c r="I10" s="3374"/>
      <c r="J10" s="3374"/>
      <c r="K10" s="3374"/>
      <c r="L10" s="3374"/>
      <c r="M10" s="3374"/>
      <c r="N10" s="3374"/>
      <c r="O10" s="3374"/>
      <c r="P10" s="3374"/>
      <c r="Q10" s="3374"/>
      <c r="R10" s="3374"/>
      <c r="S10" s="3375"/>
    </row>
    <row r="11" spans="1:19" ht="33">
      <c r="A11" s="46" t="s">
        <v>125</v>
      </c>
      <c r="B11" s="47" t="s">
        <v>257</v>
      </c>
      <c r="C11" s="48"/>
      <c r="D11" s="49"/>
      <c r="E11" s="49"/>
      <c r="F11" s="50"/>
      <c r="G11" s="51">
        <f>SUM(G12:G14)</f>
        <v>6.5</v>
      </c>
      <c r="H11" s="52">
        <f>G11*30</f>
        <v>195</v>
      </c>
      <c r="I11" s="53"/>
      <c r="J11" s="54"/>
      <c r="K11" s="54"/>
      <c r="L11" s="54"/>
      <c r="M11" s="55"/>
      <c r="N11" s="56"/>
      <c r="O11" s="57"/>
      <c r="P11" s="881"/>
      <c r="Q11" s="58"/>
      <c r="R11" s="59"/>
      <c r="S11" s="60"/>
    </row>
    <row r="12" spans="1:19" ht="16.5">
      <c r="A12" s="61"/>
      <c r="B12" s="62" t="s">
        <v>51</v>
      </c>
      <c r="C12" s="63"/>
      <c r="D12" s="64"/>
      <c r="E12" s="64"/>
      <c r="F12" s="65"/>
      <c r="G12" s="66">
        <v>5</v>
      </c>
      <c r="H12" s="67">
        <f>G12*30</f>
        <v>150</v>
      </c>
      <c r="I12" s="68"/>
      <c r="J12" s="69"/>
      <c r="K12" s="69"/>
      <c r="L12" s="69"/>
      <c r="M12" s="70"/>
      <c r="N12" s="71"/>
      <c r="O12" s="72"/>
      <c r="P12" s="882"/>
      <c r="Q12" s="73"/>
      <c r="R12" s="74"/>
      <c r="S12" s="75"/>
    </row>
    <row r="13" spans="1:19" ht="16.5">
      <c r="A13" s="76" t="s">
        <v>162</v>
      </c>
      <c r="B13" s="77" t="s">
        <v>103</v>
      </c>
      <c r="C13" s="78"/>
      <c r="D13" s="79"/>
      <c r="E13" s="80"/>
      <c r="F13" s="81"/>
      <c r="G13" s="82"/>
      <c r="H13" s="83"/>
      <c r="I13" s="84"/>
      <c r="J13" s="85"/>
      <c r="K13" s="86"/>
      <c r="L13" s="86"/>
      <c r="M13" s="87"/>
      <c r="N13" s="961" t="s">
        <v>186</v>
      </c>
      <c r="O13" s="962" t="s">
        <v>186</v>
      </c>
      <c r="P13" s="962" t="s">
        <v>186</v>
      </c>
      <c r="Q13" s="962" t="s">
        <v>186</v>
      </c>
      <c r="R13" s="962" t="s">
        <v>186</v>
      </c>
      <c r="S13" s="88"/>
    </row>
    <row r="14" spans="1:19" ht="17.25" thickBot="1">
      <c r="A14" s="76" t="s">
        <v>163</v>
      </c>
      <c r="B14" s="89" t="s">
        <v>103</v>
      </c>
      <c r="C14" s="90"/>
      <c r="D14" s="91">
        <v>6</v>
      </c>
      <c r="E14" s="91"/>
      <c r="F14" s="92"/>
      <c r="G14" s="93">
        <v>1.5</v>
      </c>
      <c r="H14" s="94">
        <f>G14*30</f>
        <v>45</v>
      </c>
      <c r="I14" s="95">
        <v>16</v>
      </c>
      <c r="J14" s="96"/>
      <c r="K14" s="96"/>
      <c r="L14" s="96">
        <v>16</v>
      </c>
      <c r="M14" s="97">
        <v>29</v>
      </c>
      <c r="N14" s="883"/>
      <c r="O14" s="98"/>
      <c r="P14" s="884"/>
      <c r="Q14" s="99"/>
      <c r="R14" s="100"/>
      <c r="S14" s="101">
        <v>2</v>
      </c>
    </row>
    <row r="15" spans="1:19" ht="17.25" thickBot="1">
      <c r="A15" s="102" t="s">
        <v>126</v>
      </c>
      <c r="B15" s="103" t="s">
        <v>101</v>
      </c>
      <c r="C15" s="104" t="s">
        <v>106</v>
      </c>
      <c r="D15" s="105"/>
      <c r="E15" s="105"/>
      <c r="F15" s="106"/>
      <c r="G15" s="1028">
        <v>4.5</v>
      </c>
      <c r="H15" s="107">
        <f>G15*30</f>
        <v>135</v>
      </c>
      <c r="I15" s="108"/>
      <c r="J15" s="109"/>
      <c r="K15" s="109"/>
      <c r="L15" s="109"/>
      <c r="M15" s="110"/>
      <c r="N15" s="111"/>
      <c r="O15" s="112"/>
      <c r="P15" s="113"/>
      <c r="Q15" s="114"/>
      <c r="R15" s="115"/>
      <c r="S15" s="113"/>
    </row>
    <row r="16" spans="1:19" ht="16.5">
      <c r="A16" s="46" t="s">
        <v>127</v>
      </c>
      <c r="B16" s="116" t="s">
        <v>100</v>
      </c>
      <c r="C16" s="48"/>
      <c r="D16" s="117"/>
      <c r="E16" s="117"/>
      <c r="F16" s="118"/>
      <c r="G16" s="1029">
        <v>3</v>
      </c>
      <c r="H16" s="119">
        <f aca="true" t="shared" si="0" ref="H16:H23">G16*30</f>
        <v>90</v>
      </c>
      <c r="I16" s="120"/>
      <c r="J16" s="54"/>
      <c r="K16" s="54"/>
      <c r="L16" s="54"/>
      <c r="M16" s="55"/>
      <c r="N16" s="121"/>
      <c r="O16" s="122"/>
      <c r="P16" s="60"/>
      <c r="Q16" s="58"/>
      <c r="R16" s="59"/>
      <c r="S16" s="60"/>
    </row>
    <row r="17" spans="1:19" ht="16.5">
      <c r="A17" s="123"/>
      <c r="B17" s="124" t="s">
        <v>102</v>
      </c>
      <c r="C17" s="125"/>
      <c r="D17" s="72"/>
      <c r="E17" s="72"/>
      <c r="F17" s="126"/>
      <c r="G17" s="127">
        <v>2</v>
      </c>
      <c r="H17" s="67">
        <f t="shared" si="0"/>
        <v>60</v>
      </c>
      <c r="I17" s="128"/>
      <c r="J17" s="129"/>
      <c r="K17" s="129"/>
      <c r="L17" s="129"/>
      <c r="M17" s="130"/>
      <c r="N17" s="131"/>
      <c r="O17" s="132"/>
      <c r="P17" s="75"/>
      <c r="Q17" s="73"/>
      <c r="R17" s="74"/>
      <c r="S17" s="75"/>
    </row>
    <row r="18" spans="1:19" ht="17.25" thickBot="1">
      <c r="A18" s="133" t="s">
        <v>128</v>
      </c>
      <c r="B18" s="134" t="s">
        <v>103</v>
      </c>
      <c r="C18" s="135"/>
      <c r="D18" s="136">
        <v>2</v>
      </c>
      <c r="E18" s="137"/>
      <c r="F18" s="138"/>
      <c r="G18" s="139">
        <v>1</v>
      </c>
      <c r="H18" s="140">
        <f t="shared" si="0"/>
        <v>30</v>
      </c>
      <c r="I18" s="141">
        <v>10</v>
      </c>
      <c r="J18" s="142">
        <v>10</v>
      </c>
      <c r="K18" s="142"/>
      <c r="L18" s="142"/>
      <c r="M18" s="143">
        <f>H18-I18</f>
        <v>20</v>
      </c>
      <c r="N18" s="144"/>
      <c r="O18" s="145">
        <v>1</v>
      </c>
      <c r="P18" s="146"/>
      <c r="Q18" s="99"/>
      <c r="R18" s="147"/>
      <c r="S18" s="146"/>
    </row>
    <row r="19" spans="1:19" ht="17.25" thickBot="1">
      <c r="A19" s="123" t="s">
        <v>129</v>
      </c>
      <c r="B19" s="148" t="s">
        <v>104</v>
      </c>
      <c r="C19" s="149" t="s">
        <v>106</v>
      </c>
      <c r="D19" s="150"/>
      <c r="E19" s="150"/>
      <c r="F19" s="151"/>
      <c r="G19" s="1030">
        <v>3</v>
      </c>
      <c r="H19" s="152">
        <f t="shared" si="0"/>
        <v>90</v>
      </c>
      <c r="I19" s="153"/>
      <c r="J19" s="154"/>
      <c r="K19" s="154"/>
      <c r="L19" s="154"/>
      <c r="M19" s="155"/>
      <c r="N19" s="156"/>
      <c r="O19" s="157"/>
      <c r="P19" s="158"/>
      <c r="Q19" s="159"/>
      <c r="R19" s="160"/>
      <c r="S19" s="158"/>
    </row>
    <row r="20" spans="1:19" ht="17.25">
      <c r="A20" s="46" t="s">
        <v>130</v>
      </c>
      <c r="B20" s="116" t="s">
        <v>105</v>
      </c>
      <c r="C20" s="161"/>
      <c r="D20" s="49"/>
      <c r="E20" s="49"/>
      <c r="F20" s="162"/>
      <c r="G20" s="1029">
        <v>4.5</v>
      </c>
      <c r="H20" s="119">
        <f t="shared" si="0"/>
        <v>135</v>
      </c>
      <c r="I20" s="120"/>
      <c r="J20" s="54"/>
      <c r="K20" s="54"/>
      <c r="L20" s="54"/>
      <c r="M20" s="55"/>
      <c r="N20" s="121"/>
      <c r="O20" s="122"/>
      <c r="P20" s="60"/>
      <c r="Q20" s="58"/>
      <c r="R20" s="59"/>
      <c r="S20" s="60"/>
    </row>
    <row r="21" spans="1:19" ht="17.25">
      <c r="A21" s="61"/>
      <c r="B21" s="124" t="s">
        <v>102</v>
      </c>
      <c r="C21" s="163"/>
      <c r="D21" s="164"/>
      <c r="E21" s="164"/>
      <c r="F21" s="165"/>
      <c r="G21" s="166">
        <v>3</v>
      </c>
      <c r="H21" s="67">
        <f t="shared" si="0"/>
        <v>90</v>
      </c>
      <c r="I21" s="167"/>
      <c r="J21" s="168"/>
      <c r="K21" s="168"/>
      <c r="L21" s="168"/>
      <c r="M21" s="885"/>
      <c r="N21" s="169"/>
      <c r="O21" s="170"/>
      <c r="P21" s="75"/>
      <c r="Q21" s="73"/>
      <c r="R21" s="74"/>
      <c r="S21" s="75"/>
    </row>
    <row r="22" spans="1:19" ht="17.25" thickBot="1">
      <c r="A22" s="133" t="s">
        <v>131</v>
      </c>
      <c r="B22" s="134" t="s">
        <v>103</v>
      </c>
      <c r="C22" s="171">
        <v>1</v>
      </c>
      <c r="D22" s="172"/>
      <c r="E22" s="172"/>
      <c r="F22" s="173"/>
      <c r="G22" s="174">
        <v>1.5</v>
      </c>
      <c r="H22" s="140">
        <f t="shared" si="0"/>
        <v>45</v>
      </c>
      <c r="I22" s="141">
        <v>15</v>
      </c>
      <c r="J22" s="175">
        <v>15</v>
      </c>
      <c r="K22" s="175"/>
      <c r="L22" s="175"/>
      <c r="M22" s="886">
        <f>H22-I22</f>
        <v>30</v>
      </c>
      <c r="N22" s="887">
        <v>1</v>
      </c>
      <c r="O22" s="176"/>
      <c r="P22" s="146"/>
      <c r="Q22" s="99"/>
      <c r="R22" s="147"/>
      <c r="S22" s="146"/>
    </row>
    <row r="23" spans="1:19" ht="16.5">
      <c r="A23" s="963" t="s">
        <v>132</v>
      </c>
      <c r="B23" s="964" t="s">
        <v>79</v>
      </c>
      <c r="C23" s="965"/>
      <c r="D23" s="966" t="s">
        <v>266</v>
      </c>
      <c r="E23" s="966"/>
      <c r="F23" s="967"/>
      <c r="G23" s="968">
        <v>3</v>
      </c>
      <c r="H23" s="969">
        <f t="shared" si="0"/>
        <v>90</v>
      </c>
      <c r="I23" s="970">
        <v>60</v>
      </c>
      <c r="J23" s="971"/>
      <c r="K23" s="971"/>
      <c r="L23" s="971">
        <v>60</v>
      </c>
      <c r="M23" s="972">
        <f>H23-I23</f>
        <v>30</v>
      </c>
      <c r="N23" s="973" t="s">
        <v>185</v>
      </c>
      <c r="O23" s="973" t="s">
        <v>185</v>
      </c>
      <c r="P23" s="973" t="s">
        <v>185</v>
      </c>
      <c r="Q23" s="973"/>
      <c r="R23" s="974"/>
      <c r="S23" s="967"/>
    </row>
    <row r="24" spans="1:19" ht="16.5">
      <c r="A24" s="975"/>
      <c r="B24" s="976" t="s">
        <v>79</v>
      </c>
      <c r="C24" s="977"/>
      <c r="D24" s="978" t="s">
        <v>267</v>
      </c>
      <c r="E24" s="978"/>
      <c r="F24" s="979"/>
      <c r="G24" s="980"/>
      <c r="H24" s="973"/>
      <c r="I24" s="981"/>
      <c r="J24" s="982"/>
      <c r="K24" s="982"/>
      <c r="L24" s="983"/>
      <c r="M24" s="967"/>
      <c r="N24" s="984"/>
      <c r="O24" s="974"/>
      <c r="P24" s="979"/>
      <c r="Q24" s="973" t="s">
        <v>80</v>
      </c>
      <c r="R24" s="973" t="s">
        <v>80</v>
      </c>
      <c r="S24" s="973" t="s">
        <v>80</v>
      </c>
    </row>
    <row r="25" spans="1:19" ht="16.5">
      <c r="A25" s="3394" t="s">
        <v>268</v>
      </c>
      <c r="B25" s="3395"/>
      <c r="C25" s="985"/>
      <c r="D25" s="986"/>
      <c r="E25" s="986"/>
      <c r="F25" s="987"/>
      <c r="G25" s="988"/>
      <c r="H25" s="985"/>
      <c r="I25" s="989"/>
      <c r="J25" s="986"/>
      <c r="K25" s="986"/>
      <c r="L25" s="990"/>
      <c r="M25" s="987"/>
      <c r="N25" s="985"/>
      <c r="O25" s="991"/>
      <c r="P25" s="987"/>
      <c r="Q25" s="992"/>
      <c r="R25" s="993"/>
      <c r="S25" s="987"/>
    </row>
    <row r="26" spans="1:19" ht="17.25" thickBot="1">
      <c r="A26" s="3396"/>
      <c r="B26" s="3397"/>
      <c r="C26" s="994"/>
      <c r="D26" s="995"/>
      <c r="E26" s="995"/>
      <c r="F26" s="996"/>
      <c r="G26" s="997"/>
      <c r="H26" s="994"/>
      <c r="I26" s="998"/>
      <c r="J26" s="995"/>
      <c r="K26" s="995"/>
      <c r="L26" s="999"/>
      <c r="M26" s="996"/>
      <c r="N26" s="1000"/>
      <c r="O26" s="1001"/>
      <c r="P26" s="1002"/>
      <c r="Q26" s="994"/>
      <c r="R26" s="995"/>
      <c r="S26" s="996"/>
    </row>
    <row r="27" spans="1:19" ht="17.25" customHeight="1" thickBot="1">
      <c r="A27" s="3347" t="s">
        <v>143</v>
      </c>
      <c r="B27" s="3348"/>
      <c r="C27" s="177"/>
      <c r="D27" s="178"/>
      <c r="E27" s="178"/>
      <c r="F27" s="179"/>
      <c r="G27" s="180">
        <f>G11+G15+G16+G19+G20+G23</f>
        <v>24.5</v>
      </c>
      <c r="H27" s="1488">
        <f>H11+H15+H16+H19+H20</f>
        <v>645</v>
      </c>
      <c r="I27" s="1489">
        <f>SUM(I11:I22)</f>
        <v>41</v>
      </c>
      <c r="J27" s="1489">
        <f>SUM(J11:J22)</f>
        <v>25</v>
      </c>
      <c r="K27" s="1490">
        <f>SUM(K11:K22)</f>
        <v>0</v>
      </c>
      <c r="L27" s="1490">
        <f>SUM(L11:L22)</f>
        <v>16</v>
      </c>
      <c r="M27" s="1491">
        <f>SUM(M11:M22)</f>
        <v>79</v>
      </c>
      <c r="N27" s="181"/>
      <c r="O27" s="115"/>
      <c r="P27" s="115"/>
      <c r="Q27" s="115"/>
      <c r="R27" s="115"/>
      <c r="S27" s="113"/>
    </row>
    <row r="28" spans="1:19" ht="17.25" customHeight="1" thickBot="1">
      <c r="A28" s="3349" t="s">
        <v>122</v>
      </c>
      <c r="B28" s="3350"/>
      <c r="C28" s="182"/>
      <c r="D28" s="183"/>
      <c r="E28" s="183"/>
      <c r="F28" s="184"/>
      <c r="G28" s="180">
        <f aca="true" t="shared" si="1" ref="G28:L28">G18+G22+G14+G23</f>
        <v>7</v>
      </c>
      <c r="H28" s="1487">
        <f t="shared" si="1"/>
        <v>210</v>
      </c>
      <c r="I28" s="1487">
        <f t="shared" si="1"/>
        <v>101</v>
      </c>
      <c r="J28" s="1487">
        <f t="shared" si="1"/>
        <v>25</v>
      </c>
      <c r="K28" s="1487">
        <f t="shared" si="1"/>
        <v>0</v>
      </c>
      <c r="L28" s="1487">
        <f t="shared" si="1"/>
        <v>76</v>
      </c>
      <c r="M28" s="1492">
        <f>M18+M22</f>
        <v>50</v>
      </c>
      <c r="N28" s="1071">
        <f>SUM(N11:N22)+2</f>
        <v>3</v>
      </c>
      <c r="O28" s="1072">
        <f>SUM(O11:O22)+2</f>
        <v>3</v>
      </c>
      <c r="P28" s="1072">
        <f>SUM(P11:P22)+2</f>
        <v>2</v>
      </c>
      <c r="Q28" s="1072">
        <f>SUM(Q11:Q22)</f>
        <v>0</v>
      </c>
      <c r="R28" s="1072">
        <f>SUM(R11:R22)</f>
        <v>0</v>
      </c>
      <c r="S28" s="1073">
        <f>SUM(S11:S22)</f>
        <v>2</v>
      </c>
    </row>
    <row r="29" spans="1:19" ht="17.25" customHeight="1" thickBot="1">
      <c r="A29" s="3351" t="s">
        <v>123</v>
      </c>
      <c r="B29" s="3352"/>
      <c r="C29" s="182"/>
      <c r="D29" s="183"/>
      <c r="E29" s="183"/>
      <c r="F29" s="184"/>
      <c r="G29" s="180">
        <f>G15+G17+G19+G21+G12</f>
        <v>17.5</v>
      </c>
      <c r="H29" s="185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7"/>
    </row>
    <row r="30" spans="1:19" ht="20.25" thickBot="1">
      <c r="A30" s="3384" t="s">
        <v>124</v>
      </c>
      <c r="B30" s="3385"/>
      <c r="C30" s="3385"/>
      <c r="D30" s="3385"/>
      <c r="E30" s="3385"/>
      <c r="F30" s="3385"/>
      <c r="G30" s="3385"/>
      <c r="H30" s="3385"/>
      <c r="I30" s="3385"/>
      <c r="J30" s="3385"/>
      <c r="K30" s="3385"/>
      <c r="L30" s="3385"/>
      <c r="M30" s="3385"/>
      <c r="N30" s="3385"/>
      <c r="O30" s="3385"/>
      <c r="P30" s="3385"/>
      <c r="Q30" s="3385"/>
      <c r="R30" s="3385"/>
      <c r="S30" s="3386"/>
    </row>
    <row r="31" spans="1:19" ht="19.5">
      <c r="A31" s="953" t="s">
        <v>133</v>
      </c>
      <c r="B31" s="1003" t="s">
        <v>261</v>
      </c>
      <c r="C31" s="934"/>
      <c r="D31" s="923"/>
      <c r="E31" s="923"/>
      <c r="F31" s="937"/>
      <c r="G31" s="913">
        <v>2</v>
      </c>
      <c r="H31" s="941">
        <f>G31*30</f>
        <v>60</v>
      </c>
      <c r="I31" s="940"/>
      <c r="J31" s="924"/>
      <c r="K31" s="924"/>
      <c r="L31" s="924"/>
      <c r="M31" s="946"/>
      <c r="N31" s="949"/>
      <c r="O31" s="925"/>
      <c r="P31" s="926"/>
      <c r="Q31" s="952"/>
      <c r="R31" s="925"/>
      <c r="S31" s="926"/>
    </row>
    <row r="32" spans="1:19" ht="19.5">
      <c r="A32" s="954"/>
      <c r="B32" s="1004" t="s">
        <v>51</v>
      </c>
      <c r="C32" s="935"/>
      <c r="D32" s="917"/>
      <c r="E32" s="917"/>
      <c r="F32" s="938"/>
      <c r="G32" s="1146">
        <v>1</v>
      </c>
      <c r="H32" s="944">
        <f>G32*30</f>
        <v>30</v>
      </c>
      <c r="I32" s="942"/>
      <c r="J32" s="922"/>
      <c r="K32" s="922"/>
      <c r="L32" s="922"/>
      <c r="M32" s="947"/>
      <c r="N32" s="950"/>
      <c r="O32" s="901"/>
      <c r="P32" s="928"/>
      <c r="Q32" s="927"/>
      <c r="R32" s="901"/>
      <c r="S32" s="928"/>
    </row>
    <row r="33" spans="1:19" ht="20.25" thickBot="1">
      <c r="A33" s="955" t="s">
        <v>269</v>
      </c>
      <c r="B33" s="1005" t="s">
        <v>52</v>
      </c>
      <c r="C33" s="936"/>
      <c r="D33" s="931">
        <v>1</v>
      </c>
      <c r="E33" s="930"/>
      <c r="F33" s="939"/>
      <c r="G33" s="1147">
        <v>1</v>
      </c>
      <c r="H33" s="945">
        <f>G33*30</f>
        <v>30</v>
      </c>
      <c r="I33" s="943">
        <f>J33+K33+L33</f>
        <v>14</v>
      </c>
      <c r="J33" s="931">
        <v>8</v>
      </c>
      <c r="K33" s="931"/>
      <c r="L33" s="931">
        <v>6</v>
      </c>
      <c r="M33" s="948">
        <f>H33-I33</f>
        <v>16</v>
      </c>
      <c r="N33" s="951">
        <v>1</v>
      </c>
      <c r="O33" s="932"/>
      <c r="P33" s="933"/>
      <c r="Q33" s="929"/>
      <c r="R33" s="932"/>
      <c r="S33" s="933"/>
    </row>
    <row r="34" spans="1:19" ht="33">
      <c r="A34" s="888" t="s">
        <v>134</v>
      </c>
      <c r="B34" s="889" t="s">
        <v>59</v>
      </c>
      <c r="C34" s="890"/>
      <c r="D34" s="891"/>
      <c r="E34" s="892"/>
      <c r="F34" s="893"/>
      <c r="G34" s="1148">
        <f>G36+G35</f>
        <v>6</v>
      </c>
      <c r="H34" s="902">
        <f>H36+H35</f>
        <v>180</v>
      </c>
      <c r="I34" s="894"/>
      <c r="J34" s="894"/>
      <c r="K34" s="894"/>
      <c r="L34" s="894"/>
      <c r="M34" s="895"/>
      <c r="N34" s="896"/>
      <c r="O34" s="892"/>
      <c r="P34" s="897"/>
      <c r="Q34" s="898"/>
      <c r="R34" s="899"/>
      <c r="S34" s="900"/>
    </row>
    <row r="35" spans="1:19" ht="16.5">
      <c r="A35" s="188"/>
      <c r="B35" s="189" t="s">
        <v>51</v>
      </c>
      <c r="C35" s="190"/>
      <c r="D35" s="191"/>
      <c r="E35" s="192"/>
      <c r="F35" s="193"/>
      <c r="G35" s="1149">
        <v>2.5</v>
      </c>
      <c r="H35" s="903">
        <f aca="true" t="shared" si="2" ref="H35:H52">G35*30</f>
        <v>75</v>
      </c>
      <c r="I35" s="194"/>
      <c r="J35" s="194"/>
      <c r="K35" s="194"/>
      <c r="L35" s="194"/>
      <c r="M35" s="195"/>
      <c r="N35" s="196"/>
      <c r="O35" s="197"/>
      <c r="P35" s="198"/>
      <c r="Q35" s="199"/>
      <c r="R35" s="200"/>
      <c r="S35" s="201"/>
    </row>
    <row r="36" spans="1:19" ht="17.25" thickBot="1">
      <c r="A36" s="202" t="s">
        <v>135</v>
      </c>
      <c r="B36" s="203" t="s">
        <v>52</v>
      </c>
      <c r="C36" s="204"/>
      <c r="D36" s="205">
        <v>2</v>
      </c>
      <c r="E36" s="206"/>
      <c r="F36" s="207"/>
      <c r="G36" s="1150">
        <v>3.5</v>
      </c>
      <c r="H36" s="904">
        <f t="shared" si="2"/>
        <v>105</v>
      </c>
      <c r="I36" s="172">
        <f>J36+K36+L36</f>
        <v>36</v>
      </c>
      <c r="J36" s="172">
        <v>18</v>
      </c>
      <c r="K36" s="172">
        <v>9</v>
      </c>
      <c r="L36" s="172">
        <v>9</v>
      </c>
      <c r="M36" s="208">
        <f>H36-I36</f>
        <v>69</v>
      </c>
      <c r="N36" s="209"/>
      <c r="O36" s="210">
        <f>I36/O7</f>
        <v>4</v>
      </c>
      <c r="P36" s="211"/>
      <c r="Q36" s="212"/>
      <c r="R36" s="213"/>
      <c r="S36" s="214"/>
    </row>
    <row r="37" spans="1:19" ht="16.5">
      <c r="A37" s="215" t="s">
        <v>136</v>
      </c>
      <c r="B37" s="216" t="s">
        <v>93</v>
      </c>
      <c r="C37" s="217"/>
      <c r="D37" s="218"/>
      <c r="E37" s="219"/>
      <c r="F37" s="220"/>
      <c r="G37" s="1151">
        <f>G38+G39</f>
        <v>6</v>
      </c>
      <c r="H37" s="1152">
        <f>H38+H39</f>
        <v>180</v>
      </c>
      <c r="I37" s="221"/>
      <c r="J37" s="221"/>
      <c r="K37" s="221"/>
      <c r="L37" s="221"/>
      <c r="M37" s="222"/>
      <c r="N37" s="56"/>
      <c r="O37" s="57"/>
      <c r="P37" s="223"/>
      <c r="Q37" s="56"/>
      <c r="R37" s="224"/>
      <c r="S37" s="225"/>
    </row>
    <row r="38" spans="1:19" ht="16.5">
      <c r="A38" s="226"/>
      <c r="B38" s="227" t="s">
        <v>51</v>
      </c>
      <c r="C38" s="228"/>
      <c r="D38" s="229"/>
      <c r="E38" s="229"/>
      <c r="F38" s="230"/>
      <c r="G38" s="1153">
        <v>2</v>
      </c>
      <c r="H38" s="1154">
        <f t="shared" si="2"/>
        <v>60</v>
      </c>
      <c r="I38" s="231"/>
      <c r="J38" s="231"/>
      <c r="K38" s="231"/>
      <c r="L38" s="231"/>
      <c r="M38" s="232"/>
      <c r="N38" s="233"/>
      <c r="O38" s="234"/>
      <c r="P38" s="235"/>
      <c r="Q38" s="236"/>
      <c r="R38" s="237"/>
      <c r="S38" s="238"/>
    </row>
    <row r="39" spans="1:19" ht="17.25" thickBot="1">
      <c r="A39" s="239" t="s">
        <v>262</v>
      </c>
      <c r="B39" s="203" t="s">
        <v>52</v>
      </c>
      <c r="C39" s="240"/>
      <c r="D39" s="241">
        <v>1</v>
      </c>
      <c r="E39" s="241"/>
      <c r="F39" s="242"/>
      <c r="G39" s="1155">
        <v>4</v>
      </c>
      <c r="H39" s="1156">
        <f t="shared" si="2"/>
        <v>120</v>
      </c>
      <c r="I39" s="243">
        <f>J39+K39+L39</f>
        <v>45</v>
      </c>
      <c r="J39" s="243">
        <v>15</v>
      </c>
      <c r="K39" s="243">
        <v>30</v>
      </c>
      <c r="L39" s="243"/>
      <c r="M39" s="244">
        <f>H39-I39</f>
        <v>75</v>
      </c>
      <c r="N39" s="209">
        <f>I39/N7</f>
        <v>3</v>
      </c>
      <c r="O39" s="245"/>
      <c r="P39" s="246"/>
      <c r="Q39" s="212"/>
      <c r="R39" s="213"/>
      <c r="S39" s="214"/>
    </row>
    <row r="40" spans="1:19" ht="17.25" thickBot="1">
      <c r="A40" s="215" t="s">
        <v>137</v>
      </c>
      <c r="B40" s="247" t="s">
        <v>38</v>
      </c>
      <c r="C40" s="248"/>
      <c r="D40" s="249">
        <v>1</v>
      </c>
      <c r="E40" s="250"/>
      <c r="F40" s="251"/>
      <c r="G40" s="914">
        <v>4</v>
      </c>
      <c r="H40" s="908">
        <f>G40*30</f>
        <v>120</v>
      </c>
      <c r="I40" s="252">
        <v>45</v>
      </c>
      <c r="J40" s="252">
        <v>30</v>
      </c>
      <c r="K40" s="252"/>
      <c r="L40" s="252">
        <v>15</v>
      </c>
      <c r="M40" s="106">
        <f>H40-I40</f>
        <v>75</v>
      </c>
      <c r="N40" s="209">
        <v>3</v>
      </c>
      <c r="O40" s="253"/>
      <c r="P40" s="254"/>
      <c r="Q40" s="255"/>
      <c r="R40" s="256"/>
      <c r="S40" s="257"/>
    </row>
    <row r="41" spans="1:19" ht="16.5">
      <c r="A41" s="215" t="s">
        <v>138</v>
      </c>
      <c r="B41" s="258" t="s">
        <v>33</v>
      </c>
      <c r="C41" s="259"/>
      <c r="D41" s="260"/>
      <c r="E41" s="261"/>
      <c r="F41" s="262"/>
      <c r="G41" s="1157">
        <f>G43+G42</f>
        <v>5</v>
      </c>
      <c r="H41" s="909">
        <f>H43+H42</f>
        <v>150</v>
      </c>
      <c r="I41" s="264"/>
      <c r="J41" s="264"/>
      <c r="K41" s="264"/>
      <c r="L41" s="264"/>
      <c r="M41" s="265"/>
      <c r="N41" s="266"/>
      <c r="O41" s="267"/>
      <c r="P41" s="254"/>
      <c r="Q41" s="255"/>
      <c r="R41" s="256"/>
      <c r="S41" s="257"/>
    </row>
    <row r="42" spans="1:19" ht="16.5">
      <c r="A42" s="226"/>
      <c r="B42" s="189" t="s">
        <v>51</v>
      </c>
      <c r="C42" s="228"/>
      <c r="D42" s="229"/>
      <c r="E42" s="268"/>
      <c r="F42" s="268"/>
      <c r="G42" s="1159">
        <v>2</v>
      </c>
      <c r="H42" s="906">
        <f t="shared" si="2"/>
        <v>60</v>
      </c>
      <c r="I42" s="269"/>
      <c r="J42" s="269"/>
      <c r="K42" s="269"/>
      <c r="L42" s="269"/>
      <c r="M42" s="270"/>
      <c r="N42" s="196"/>
      <c r="O42" s="197"/>
      <c r="P42" s="271"/>
      <c r="Q42" s="272"/>
      <c r="R42" s="273"/>
      <c r="S42" s="274"/>
    </row>
    <row r="43" spans="1:19" ht="17.25" thickBot="1">
      <c r="A43" s="239" t="s">
        <v>139</v>
      </c>
      <c r="B43" s="275" t="s">
        <v>52</v>
      </c>
      <c r="C43" s="240"/>
      <c r="D43" s="241">
        <v>2</v>
      </c>
      <c r="E43" s="276"/>
      <c r="F43" s="276"/>
      <c r="G43" s="1160">
        <v>3</v>
      </c>
      <c r="H43" s="907">
        <f t="shared" si="2"/>
        <v>90</v>
      </c>
      <c r="I43" s="277">
        <f>SUM(J43:L43)</f>
        <v>36</v>
      </c>
      <c r="J43" s="277">
        <v>18</v>
      </c>
      <c r="K43" s="277"/>
      <c r="L43" s="277">
        <v>18</v>
      </c>
      <c r="M43" s="278">
        <f>H43-I43</f>
        <v>54</v>
      </c>
      <c r="N43" s="209"/>
      <c r="O43" s="210">
        <v>4</v>
      </c>
      <c r="P43" s="211"/>
      <c r="Q43" s="212"/>
      <c r="R43" s="213"/>
      <c r="S43" s="214"/>
    </row>
    <row r="44" spans="1:19" ht="16.5">
      <c r="A44" s="215" t="s">
        <v>140</v>
      </c>
      <c r="B44" s="216" t="s">
        <v>39</v>
      </c>
      <c r="C44" s="217"/>
      <c r="D44" s="279"/>
      <c r="E44" s="280"/>
      <c r="F44" s="220"/>
      <c r="G44" s="1157">
        <f>G45+G46</f>
        <v>11.5</v>
      </c>
      <c r="H44" s="909">
        <f>H45+H46</f>
        <v>345</v>
      </c>
      <c r="I44" s="264"/>
      <c r="J44" s="264"/>
      <c r="K44" s="264"/>
      <c r="L44" s="264"/>
      <c r="M44" s="265"/>
      <c r="N44" s="56"/>
      <c r="O44" s="57"/>
      <c r="P44" s="223"/>
      <c r="Q44" s="56"/>
      <c r="R44" s="224"/>
      <c r="S44" s="225"/>
    </row>
    <row r="45" spans="1:19" ht="16.5">
      <c r="A45" s="226"/>
      <c r="B45" s="227" t="s">
        <v>51</v>
      </c>
      <c r="C45" s="228"/>
      <c r="D45" s="229"/>
      <c r="E45" s="269"/>
      <c r="F45" s="268"/>
      <c r="G45" s="1153">
        <v>4.5</v>
      </c>
      <c r="H45" s="906">
        <f t="shared" si="2"/>
        <v>135</v>
      </c>
      <c r="I45" s="269"/>
      <c r="J45" s="269"/>
      <c r="K45" s="269"/>
      <c r="L45" s="269"/>
      <c r="M45" s="270"/>
      <c r="N45" s="71"/>
      <c r="O45" s="72"/>
      <c r="P45" s="126"/>
      <c r="Q45" s="71"/>
      <c r="R45" s="281"/>
      <c r="S45" s="282"/>
    </row>
    <row r="46" spans="1:19" ht="17.25" thickBot="1">
      <c r="A46" s="283" t="s">
        <v>161</v>
      </c>
      <c r="B46" s="284" t="s">
        <v>52</v>
      </c>
      <c r="C46" s="285">
        <v>1</v>
      </c>
      <c r="D46" s="286"/>
      <c r="E46" s="277"/>
      <c r="F46" s="287"/>
      <c r="G46" s="1158">
        <v>7</v>
      </c>
      <c r="H46" s="907">
        <f t="shared" si="2"/>
        <v>210</v>
      </c>
      <c r="I46" s="277">
        <f>J46+L46</f>
        <v>105</v>
      </c>
      <c r="J46" s="277">
        <v>45</v>
      </c>
      <c r="K46" s="277"/>
      <c r="L46" s="277">
        <v>60</v>
      </c>
      <c r="M46" s="278">
        <f>H46-I46</f>
        <v>105</v>
      </c>
      <c r="N46" s="288">
        <f>I46/N7</f>
        <v>7</v>
      </c>
      <c r="O46" s="289"/>
      <c r="P46" s="290"/>
      <c r="Q46" s="291"/>
      <c r="R46" s="292"/>
      <c r="S46" s="293"/>
    </row>
    <row r="47" spans="1:19" ht="16.5">
      <c r="A47" s="215" t="s">
        <v>141</v>
      </c>
      <c r="B47" s="294" t="s">
        <v>32</v>
      </c>
      <c r="C47" s="295"/>
      <c r="D47" s="260"/>
      <c r="E47" s="261"/>
      <c r="F47" s="262"/>
      <c r="G47" s="1161">
        <f>SUM(G48:G49)</f>
        <v>5</v>
      </c>
      <c r="H47" s="910">
        <f t="shared" si="2"/>
        <v>150</v>
      </c>
      <c r="I47" s="261"/>
      <c r="J47" s="261"/>
      <c r="K47" s="261"/>
      <c r="L47" s="261"/>
      <c r="M47" s="262"/>
      <c r="N47" s="296"/>
      <c r="O47" s="267"/>
      <c r="P47" s="265" t="s">
        <v>76</v>
      </c>
      <c r="Q47" s="263"/>
      <c r="R47" s="297"/>
      <c r="S47" s="298"/>
    </row>
    <row r="48" spans="1:19" ht="16.5">
      <c r="A48" s="299"/>
      <c r="B48" s="300" t="s">
        <v>102</v>
      </c>
      <c r="C48" s="301"/>
      <c r="D48" s="229"/>
      <c r="E48" s="269"/>
      <c r="F48" s="268"/>
      <c r="G48" s="1162">
        <v>2</v>
      </c>
      <c r="H48" s="911">
        <f>G48*30</f>
        <v>60</v>
      </c>
      <c r="I48" s="269"/>
      <c r="J48" s="269"/>
      <c r="K48" s="269"/>
      <c r="L48" s="269"/>
      <c r="M48" s="268"/>
      <c r="N48" s="302"/>
      <c r="O48" s="197"/>
      <c r="P48" s="303"/>
      <c r="Q48" s="304"/>
      <c r="R48" s="237"/>
      <c r="S48" s="238"/>
    </row>
    <row r="49" spans="1:19" ht="17.25" thickBot="1">
      <c r="A49" s="305" t="s">
        <v>142</v>
      </c>
      <c r="B49" s="306" t="s">
        <v>103</v>
      </c>
      <c r="C49" s="307">
        <v>1</v>
      </c>
      <c r="D49" s="241"/>
      <c r="E49" s="172"/>
      <c r="F49" s="276"/>
      <c r="G49" s="1163">
        <v>3</v>
      </c>
      <c r="H49" s="904">
        <f>G49*30</f>
        <v>90</v>
      </c>
      <c r="I49" s="172">
        <v>45</v>
      </c>
      <c r="J49" s="172">
        <v>30</v>
      </c>
      <c r="K49" s="172"/>
      <c r="L49" s="172">
        <v>15</v>
      </c>
      <c r="M49" s="276">
        <f>H49-I49</f>
        <v>45</v>
      </c>
      <c r="N49" s="308">
        <f>I49/N7</f>
        <v>3</v>
      </c>
      <c r="O49" s="210"/>
      <c r="P49" s="211"/>
      <c r="Q49" s="309"/>
      <c r="R49" s="213"/>
      <c r="S49" s="214"/>
    </row>
    <row r="50" spans="1:19" ht="16.5">
      <c r="A50" s="310" t="s">
        <v>263</v>
      </c>
      <c r="B50" s="311" t="s">
        <v>31</v>
      </c>
      <c r="C50" s="312"/>
      <c r="D50" s="313"/>
      <c r="E50" s="314"/>
      <c r="F50" s="315"/>
      <c r="G50" s="912">
        <f>G51+G52</f>
        <v>5</v>
      </c>
      <c r="H50" s="905">
        <f>H51+H52</f>
        <v>150</v>
      </c>
      <c r="I50" s="221"/>
      <c r="J50" s="221"/>
      <c r="K50" s="221"/>
      <c r="L50" s="221"/>
      <c r="M50" s="222"/>
      <c r="N50" s="316"/>
      <c r="O50" s="317"/>
      <c r="P50" s="318"/>
      <c r="Q50" s="316"/>
      <c r="R50" s="319"/>
      <c r="S50" s="320"/>
    </row>
    <row r="51" spans="1:19" ht="16.5">
      <c r="A51" s="226"/>
      <c r="B51" s="321" t="s">
        <v>51</v>
      </c>
      <c r="C51" s="322"/>
      <c r="D51" s="323"/>
      <c r="E51" s="324"/>
      <c r="F51" s="325"/>
      <c r="G51" s="915">
        <v>2</v>
      </c>
      <c r="H51" s="906">
        <f t="shared" si="2"/>
        <v>60</v>
      </c>
      <c r="I51" s="326"/>
      <c r="J51" s="326"/>
      <c r="K51" s="327"/>
      <c r="L51" s="327"/>
      <c r="M51" s="328"/>
      <c r="N51" s="71"/>
      <c r="O51" s="72"/>
      <c r="P51" s="126"/>
      <c r="Q51" s="71"/>
      <c r="R51" s="281"/>
      <c r="S51" s="282"/>
    </row>
    <row r="52" spans="1:19" ht="17.25" thickBot="1">
      <c r="A52" s="239" t="s">
        <v>264</v>
      </c>
      <c r="B52" s="203" t="s">
        <v>52</v>
      </c>
      <c r="C52" s="285">
        <v>1</v>
      </c>
      <c r="D52" s="286"/>
      <c r="E52" s="329"/>
      <c r="F52" s="330"/>
      <c r="G52" s="916">
        <v>3</v>
      </c>
      <c r="H52" s="904">
        <f t="shared" si="2"/>
        <v>90</v>
      </c>
      <c r="I52" s="172">
        <v>45</v>
      </c>
      <c r="J52" s="172">
        <v>30</v>
      </c>
      <c r="K52" s="172"/>
      <c r="L52" s="172">
        <v>15</v>
      </c>
      <c r="M52" s="208">
        <f>H52-I52</f>
        <v>45</v>
      </c>
      <c r="N52" s="233">
        <f>I52/N7</f>
        <v>3</v>
      </c>
      <c r="O52" s="197"/>
      <c r="P52" s="303"/>
      <c r="Q52" s="236"/>
      <c r="R52" s="237"/>
      <c r="S52" s="238"/>
    </row>
    <row r="53" spans="1:19" ht="18" thickBot="1">
      <c r="A53" s="3347" t="s">
        <v>144</v>
      </c>
      <c r="B53" s="3348"/>
      <c r="C53" s="331"/>
      <c r="D53" s="332"/>
      <c r="E53" s="333"/>
      <c r="F53" s="334"/>
      <c r="G53" s="335">
        <f>G31+G34+G37+G40+G41+G44+G47+G50</f>
        <v>44.5</v>
      </c>
      <c r="H53" s="919">
        <f aca="true" t="shared" si="3" ref="H53:M53">H31+H34+H37+H40+H41+H44+H47+H50</f>
        <v>1335</v>
      </c>
      <c r="I53" s="919">
        <f t="shared" si="3"/>
        <v>45</v>
      </c>
      <c r="J53" s="919">
        <f t="shared" si="3"/>
        <v>30</v>
      </c>
      <c r="K53" s="919">
        <f t="shared" si="3"/>
        <v>0</v>
      </c>
      <c r="L53" s="919">
        <f t="shared" si="3"/>
        <v>15</v>
      </c>
      <c r="M53" s="919">
        <f t="shared" si="3"/>
        <v>75</v>
      </c>
      <c r="N53" s="336"/>
      <c r="O53" s="337"/>
      <c r="P53" s="338"/>
      <c r="Q53" s="339"/>
      <c r="R53" s="340"/>
      <c r="S53" s="341"/>
    </row>
    <row r="54" spans="1:19" ht="17.25" thickBot="1">
      <c r="A54" s="3349" t="s">
        <v>145</v>
      </c>
      <c r="B54" s="3350"/>
      <c r="C54" s="342"/>
      <c r="D54" s="252"/>
      <c r="E54" s="252"/>
      <c r="F54" s="343"/>
      <c r="G54" s="344">
        <f>G33+G52+G49+G46+G43+G40+G39+G36</f>
        <v>28.5</v>
      </c>
      <c r="H54" s="918">
        <f aca="true" t="shared" si="4" ref="H54:M54">H33+H52+H49+H46+H43+H40+H39+H36</f>
        <v>855</v>
      </c>
      <c r="I54" s="918">
        <f t="shared" si="4"/>
        <v>371</v>
      </c>
      <c r="J54" s="918">
        <f t="shared" si="4"/>
        <v>194</v>
      </c>
      <c r="K54" s="918">
        <f t="shared" si="4"/>
        <v>39</v>
      </c>
      <c r="L54" s="918">
        <f t="shared" si="4"/>
        <v>138</v>
      </c>
      <c r="M54" s="918">
        <f t="shared" si="4"/>
        <v>484</v>
      </c>
      <c r="N54" s="1495">
        <f aca="true" t="shared" si="5" ref="N54:S54">ROUND(SUM(N31:N52,0),0)</f>
        <v>20</v>
      </c>
      <c r="O54" s="1495">
        <f t="shared" si="5"/>
        <v>8</v>
      </c>
      <c r="P54" s="1495">
        <f t="shared" si="5"/>
        <v>0</v>
      </c>
      <c r="Q54" s="1495">
        <f t="shared" si="5"/>
        <v>0</v>
      </c>
      <c r="R54" s="1495">
        <f t="shared" si="5"/>
        <v>0</v>
      </c>
      <c r="S54" s="1495">
        <f t="shared" si="5"/>
        <v>0</v>
      </c>
    </row>
    <row r="55" spans="1:19" ht="17.25" thickBot="1">
      <c r="A55" s="3351" t="s">
        <v>123</v>
      </c>
      <c r="B55" s="3352"/>
      <c r="C55" s="345"/>
      <c r="D55" s="346"/>
      <c r="E55" s="346"/>
      <c r="F55" s="347"/>
      <c r="G55" s="344">
        <f>G32+G51+G48+G45+G42+G38+G35</f>
        <v>16</v>
      </c>
      <c r="H55" s="347"/>
      <c r="I55" s="348"/>
      <c r="J55" s="348"/>
      <c r="K55" s="348"/>
      <c r="L55" s="348"/>
      <c r="M55" s="348"/>
      <c r="N55" s="349"/>
      <c r="O55" s="348"/>
      <c r="P55" s="348"/>
      <c r="Q55" s="348"/>
      <c r="R55" s="348"/>
      <c r="S55" s="350"/>
    </row>
    <row r="56" spans="1:25" ht="20.25" thickBot="1">
      <c r="A56" s="3373" t="s">
        <v>265</v>
      </c>
      <c r="B56" s="3374"/>
      <c r="C56" s="3374"/>
      <c r="D56" s="3374"/>
      <c r="E56" s="3374"/>
      <c r="F56" s="3374"/>
      <c r="G56" s="3374"/>
      <c r="H56" s="3374"/>
      <c r="I56" s="3374"/>
      <c r="J56" s="3374"/>
      <c r="K56" s="3374"/>
      <c r="L56" s="3374"/>
      <c r="M56" s="3374"/>
      <c r="N56" s="3374"/>
      <c r="O56" s="3374"/>
      <c r="P56" s="3374"/>
      <c r="Q56" s="3374"/>
      <c r="R56" s="3374"/>
      <c r="S56" s="3375"/>
      <c r="T56" s="351"/>
      <c r="U56" s="351"/>
      <c r="V56" s="351"/>
      <c r="W56" s="351"/>
      <c r="X56" s="351"/>
      <c r="Y56" s="351"/>
    </row>
    <row r="57" spans="1:19" ht="16.5">
      <c r="A57" s="352" t="s">
        <v>209</v>
      </c>
      <c r="B57" s="353" t="s">
        <v>40</v>
      </c>
      <c r="C57" s="354"/>
      <c r="D57" s="279"/>
      <c r="E57" s="279"/>
      <c r="F57" s="355"/>
      <c r="G57" s="356">
        <v>6</v>
      </c>
      <c r="H57" s="357">
        <f>SUM(H58:H60)</f>
        <v>180</v>
      </c>
      <c r="I57" s="358"/>
      <c r="J57" s="358"/>
      <c r="K57" s="358"/>
      <c r="L57" s="358"/>
      <c r="M57" s="359"/>
      <c r="N57" s="121"/>
      <c r="O57" s="122"/>
      <c r="P57" s="360"/>
      <c r="Q57" s="121"/>
      <c r="R57" s="361"/>
      <c r="S57" s="225"/>
    </row>
    <row r="58" spans="1:19" ht="16.5">
      <c r="A58" s="362"/>
      <c r="B58" s="363" t="s">
        <v>51</v>
      </c>
      <c r="C58" s="364"/>
      <c r="D58" s="323"/>
      <c r="E58" s="323"/>
      <c r="F58" s="365"/>
      <c r="G58" s="366">
        <v>1.5</v>
      </c>
      <c r="H58" s="63">
        <f aca="true" t="shared" si="6" ref="H58:H73">G58*30</f>
        <v>45</v>
      </c>
      <c r="I58" s="367"/>
      <c r="J58" s="367"/>
      <c r="K58" s="368"/>
      <c r="L58" s="368"/>
      <c r="M58" s="369"/>
      <c r="N58" s="131"/>
      <c r="O58" s="132"/>
      <c r="P58" s="370"/>
      <c r="Q58" s="302"/>
      <c r="R58" s="371"/>
      <c r="S58" s="238"/>
    </row>
    <row r="59" spans="1:19" ht="16.5">
      <c r="A59" s="362" t="s">
        <v>213</v>
      </c>
      <c r="B59" s="372" t="s">
        <v>52</v>
      </c>
      <c r="C59" s="373">
        <v>3</v>
      </c>
      <c r="D59" s="229"/>
      <c r="E59" s="229"/>
      <c r="F59" s="374"/>
      <c r="G59" s="375">
        <v>3</v>
      </c>
      <c r="H59" s="63">
        <f t="shared" si="6"/>
        <v>90</v>
      </c>
      <c r="I59" s="376">
        <f>SUM(J59:L59)</f>
        <v>36</v>
      </c>
      <c r="J59" s="376">
        <v>18</v>
      </c>
      <c r="K59" s="376"/>
      <c r="L59" s="376">
        <v>18</v>
      </c>
      <c r="M59" s="377">
        <f>H59-I59</f>
        <v>54</v>
      </c>
      <c r="N59" s="373"/>
      <c r="O59" s="229"/>
      <c r="P59" s="378">
        <v>4</v>
      </c>
      <c r="Q59" s="379"/>
      <c r="R59" s="371"/>
      <c r="S59" s="238"/>
    </row>
    <row r="60" spans="1:19" ht="17.25" thickBot="1">
      <c r="A60" s="362" t="s">
        <v>214</v>
      </c>
      <c r="B60" s="380" t="s">
        <v>43</v>
      </c>
      <c r="C60" s="171"/>
      <c r="D60" s="241"/>
      <c r="E60" s="381"/>
      <c r="F60" s="382">
        <v>4</v>
      </c>
      <c r="G60" s="383">
        <v>1.5</v>
      </c>
      <c r="H60" s="90">
        <f t="shared" si="6"/>
        <v>45</v>
      </c>
      <c r="I60" s="384">
        <v>15</v>
      </c>
      <c r="J60" s="384"/>
      <c r="K60" s="384"/>
      <c r="L60" s="384">
        <v>15</v>
      </c>
      <c r="M60" s="385">
        <f>H60-I60</f>
        <v>30</v>
      </c>
      <c r="N60" s="171"/>
      <c r="O60" s="241"/>
      <c r="P60" s="386"/>
      <c r="Q60" s="387">
        <v>1</v>
      </c>
      <c r="R60" s="388"/>
      <c r="S60" s="214"/>
    </row>
    <row r="61" spans="1:19" ht="33">
      <c r="A61" s="352" t="s">
        <v>215</v>
      </c>
      <c r="B61" s="353" t="s">
        <v>56</v>
      </c>
      <c r="C61" s="354"/>
      <c r="D61" s="218"/>
      <c r="E61" s="218"/>
      <c r="F61" s="389"/>
      <c r="G61" s="1164">
        <f>G62+G63</f>
        <v>3</v>
      </c>
      <c r="H61" s="1077">
        <f t="shared" si="6"/>
        <v>90</v>
      </c>
      <c r="I61" s="1078"/>
      <c r="J61" s="1078"/>
      <c r="K61" s="1079"/>
      <c r="L61" s="1079"/>
      <c r="M61" s="1080"/>
      <c r="N61" s="669"/>
      <c r="O61" s="670"/>
      <c r="P61" s="671"/>
      <c r="Q61" s="716"/>
      <c r="R61" s="672"/>
      <c r="S61" s="630"/>
    </row>
    <row r="62" spans="1:19" ht="16.5">
      <c r="A62" s="362"/>
      <c r="B62" s="363" t="s">
        <v>51</v>
      </c>
      <c r="C62" s="364"/>
      <c r="D62" s="395"/>
      <c r="E62" s="395"/>
      <c r="F62" s="396"/>
      <c r="G62" s="1165">
        <v>1</v>
      </c>
      <c r="H62" s="1081">
        <f t="shared" si="6"/>
        <v>30</v>
      </c>
      <c r="I62" s="1082"/>
      <c r="J62" s="1082"/>
      <c r="K62" s="1083"/>
      <c r="L62" s="1083"/>
      <c r="M62" s="1084"/>
      <c r="N62" s="648"/>
      <c r="O62" s="649"/>
      <c r="P62" s="642"/>
      <c r="Q62" s="650"/>
      <c r="R62" s="651"/>
      <c r="S62" s="652"/>
    </row>
    <row r="63" spans="1:19" ht="17.25" thickBot="1">
      <c r="A63" s="402" t="s">
        <v>216</v>
      </c>
      <c r="B63" s="380" t="s">
        <v>52</v>
      </c>
      <c r="C63" s="171">
        <v>3</v>
      </c>
      <c r="D63" s="241"/>
      <c r="E63" s="241"/>
      <c r="F63" s="403"/>
      <c r="G63" s="1166">
        <v>2</v>
      </c>
      <c r="H63" s="1085">
        <f t="shared" si="6"/>
        <v>60</v>
      </c>
      <c r="I63" s="659">
        <f>SUM(J63:L63)</f>
        <v>36</v>
      </c>
      <c r="J63" s="659">
        <v>27</v>
      </c>
      <c r="K63" s="659"/>
      <c r="L63" s="659">
        <v>9</v>
      </c>
      <c r="M63" s="1086">
        <f>H63-I63</f>
        <v>24</v>
      </c>
      <c r="N63" s="674"/>
      <c r="O63" s="675"/>
      <c r="P63" s="678">
        <v>4</v>
      </c>
      <c r="Q63" s="726"/>
      <c r="R63" s="727"/>
      <c r="S63" s="666"/>
    </row>
    <row r="64" spans="1:19" ht="16.5">
      <c r="A64" s="352" t="s">
        <v>217</v>
      </c>
      <c r="B64" s="405" t="s">
        <v>45</v>
      </c>
      <c r="C64" s="406"/>
      <c r="D64" s="407"/>
      <c r="E64" s="408"/>
      <c r="F64" s="409"/>
      <c r="G64" s="1076">
        <f>G65+G66</f>
        <v>3</v>
      </c>
      <c r="H64" s="1087">
        <f t="shared" si="6"/>
        <v>90</v>
      </c>
      <c r="I64" s="1088"/>
      <c r="J64" s="1088"/>
      <c r="K64" s="1088"/>
      <c r="L64" s="1088"/>
      <c r="M64" s="1089"/>
      <c r="N64" s="1090"/>
      <c r="O64" s="1088"/>
      <c r="P64" s="1089"/>
      <c r="Q64" s="1091"/>
      <c r="R64" s="700"/>
      <c r="S64" s="1092"/>
    </row>
    <row r="65" spans="1:19" ht="16.5">
      <c r="A65" s="362"/>
      <c r="B65" s="411" t="s">
        <v>51</v>
      </c>
      <c r="C65" s="412"/>
      <c r="D65" s="413"/>
      <c r="E65" s="413"/>
      <c r="F65" s="414"/>
      <c r="G65" s="1445">
        <v>1</v>
      </c>
      <c r="H65" s="1093">
        <f t="shared" si="6"/>
        <v>30</v>
      </c>
      <c r="I65" s="1094"/>
      <c r="J65" s="1095"/>
      <c r="K65" s="1094"/>
      <c r="L65" s="1094"/>
      <c r="M65" s="1096"/>
      <c r="N65" s="1097"/>
      <c r="O65" s="703"/>
      <c r="P65" s="704"/>
      <c r="Q65" s="1098"/>
      <c r="R65" s="703"/>
      <c r="S65" s="1096"/>
    </row>
    <row r="66" spans="1:19" ht="17.25" thickBot="1">
      <c r="A66" s="402" t="s">
        <v>218</v>
      </c>
      <c r="B66" s="419" t="s">
        <v>52</v>
      </c>
      <c r="C66" s="679"/>
      <c r="D66" s="420">
        <v>3</v>
      </c>
      <c r="E66" s="420"/>
      <c r="F66" s="421"/>
      <c r="G66" s="1166">
        <v>2</v>
      </c>
      <c r="H66" s="1099">
        <f t="shared" si="6"/>
        <v>60</v>
      </c>
      <c r="I66" s="1100">
        <f>SUM(J66:L66)</f>
        <v>27</v>
      </c>
      <c r="J66" s="1101">
        <v>18</v>
      </c>
      <c r="K66" s="1100"/>
      <c r="L66" s="1100">
        <v>9</v>
      </c>
      <c r="M66" s="1102">
        <f>H66-I66</f>
        <v>33</v>
      </c>
      <c r="N66" s="1103"/>
      <c r="O66" s="706"/>
      <c r="P66" s="707">
        <f>I66/P7</f>
        <v>3</v>
      </c>
      <c r="Q66" s="1104"/>
      <c r="R66" s="706"/>
      <c r="S66" s="1102"/>
    </row>
    <row r="67" spans="1:19" ht="16.5">
      <c r="A67" s="352" t="s">
        <v>212</v>
      </c>
      <c r="B67" s="1040" t="s">
        <v>44</v>
      </c>
      <c r="C67" s="431"/>
      <c r="D67" s="1034"/>
      <c r="E67" s="1035"/>
      <c r="F67" s="1036"/>
      <c r="G67" s="1105">
        <f>G68+G69</f>
        <v>3</v>
      </c>
      <c r="H67" s="1106">
        <f t="shared" si="6"/>
        <v>90</v>
      </c>
      <c r="I67" s="1107"/>
      <c r="J67" s="1108"/>
      <c r="K67" s="1107"/>
      <c r="L67" s="1107"/>
      <c r="M67" s="1109"/>
      <c r="N67" s="1110"/>
      <c r="O67" s="1111"/>
      <c r="P67" s="1112"/>
      <c r="Q67" s="1037"/>
      <c r="R67" s="1038"/>
      <c r="S67" s="1113"/>
    </row>
    <row r="68" spans="1:19" ht="16.5">
      <c r="A68" s="362"/>
      <c r="B68" s="411" t="s">
        <v>51</v>
      </c>
      <c r="C68" s="1031"/>
      <c r="D68" s="413"/>
      <c r="E68" s="1016"/>
      <c r="F68" s="1032"/>
      <c r="G68" s="1114">
        <v>1</v>
      </c>
      <c r="H68" s="717">
        <f t="shared" si="6"/>
        <v>30</v>
      </c>
      <c r="I68" s="1115"/>
      <c r="J68" s="1116"/>
      <c r="K68" s="1115"/>
      <c r="L68" s="1115"/>
      <c r="M68" s="1117"/>
      <c r="N68" s="1118"/>
      <c r="O68" s="1119"/>
      <c r="P68" s="1120"/>
      <c r="Q68" s="1033"/>
      <c r="R68" s="1017"/>
      <c r="S68" s="1121"/>
    </row>
    <row r="69" spans="1:19" ht="17.25" thickBot="1">
      <c r="A69" s="402" t="s">
        <v>274</v>
      </c>
      <c r="B69" s="419" t="s">
        <v>52</v>
      </c>
      <c r="C69" s="435"/>
      <c r="D69" s="420">
        <v>6</v>
      </c>
      <c r="E69" s="436"/>
      <c r="F69" s="437"/>
      <c r="G69" s="1122">
        <v>2</v>
      </c>
      <c r="H69" s="1123">
        <f t="shared" si="6"/>
        <v>60</v>
      </c>
      <c r="I69" s="1124">
        <f>SUM(J69:L69)</f>
        <v>30</v>
      </c>
      <c r="J69" s="1125">
        <v>20</v>
      </c>
      <c r="K69" s="1124"/>
      <c r="L69" s="1124">
        <v>10</v>
      </c>
      <c r="M69" s="1126">
        <f>H69-I69</f>
        <v>30</v>
      </c>
      <c r="N69" s="1127"/>
      <c r="O69" s="1128"/>
      <c r="P69" s="1129"/>
      <c r="Q69" s="1039"/>
      <c r="R69" s="444"/>
      <c r="S69" s="1130">
        <v>3</v>
      </c>
    </row>
    <row r="70" spans="1:19" ht="17.25" thickBot="1">
      <c r="A70" s="1010" t="s">
        <v>219</v>
      </c>
      <c r="B70" s="1011" t="s">
        <v>35</v>
      </c>
      <c r="C70" s="1012">
        <v>4</v>
      </c>
      <c r="D70" s="1013"/>
      <c r="E70" s="1013"/>
      <c r="F70" s="1014"/>
      <c r="G70" s="1167">
        <v>3</v>
      </c>
      <c r="H70" s="1131">
        <f t="shared" si="6"/>
        <v>90</v>
      </c>
      <c r="I70" s="1132">
        <v>45</v>
      </c>
      <c r="J70" s="1132">
        <v>30</v>
      </c>
      <c r="K70" s="1133"/>
      <c r="L70" s="1133">
        <v>15</v>
      </c>
      <c r="M70" s="1134">
        <f>H70-I70</f>
        <v>45</v>
      </c>
      <c r="N70" s="1135"/>
      <c r="O70" s="1136"/>
      <c r="P70" s="1137"/>
      <c r="Q70" s="1138">
        <v>3</v>
      </c>
      <c r="R70" s="1139"/>
      <c r="S70" s="1140"/>
    </row>
    <row r="71" spans="1:19" ht="16.5">
      <c r="A71" s="426" t="s">
        <v>210</v>
      </c>
      <c r="B71" s="353" t="s">
        <v>30</v>
      </c>
      <c r="C71" s="354"/>
      <c r="D71" s="279"/>
      <c r="E71" s="279"/>
      <c r="F71" s="389"/>
      <c r="G71" s="1168">
        <v>3.5</v>
      </c>
      <c r="H71" s="357">
        <f t="shared" si="6"/>
        <v>105</v>
      </c>
      <c r="I71" s="390"/>
      <c r="J71" s="390"/>
      <c r="K71" s="219"/>
      <c r="L71" s="219"/>
      <c r="M71" s="391"/>
      <c r="N71" s="392"/>
      <c r="O71" s="57"/>
      <c r="P71" s="393"/>
      <c r="Q71" s="394"/>
      <c r="R71" s="297"/>
      <c r="S71" s="298"/>
    </row>
    <row r="72" spans="1:19" ht="16.5">
      <c r="A72" s="362"/>
      <c r="B72" s="363" t="s">
        <v>51</v>
      </c>
      <c r="C72" s="364"/>
      <c r="D72" s="323"/>
      <c r="E72" s="323"/>
      <c r="F72" s="396"/>
      <c r="G72" s="1169">
        <v>1</v>
      </c>
      <c r="H72" s="63">
        <f t="shared" si="6"/>
        <v>30</v>
      </c>
      <c r="I72" s="397"/>
      <c r="J72" s="397"/>
      <c r="K72" s="398"/>
      <c r="L72" s="398"/>
      <c r="M72" s="399"/>
      <c r="N72" s="125"/>
      <c r="O72" s="72"/>
      <c r="P72" s="400"/>
      <c r="Q72" s="401"/>
      <c r="R72" s="237"/>
      <c r="S72" s="238"/>
    </row>
    <row r="73" spans="1:19" ht="17.25" thickBot="1">
      <c r="A73" s="402" t="s">
        <v>258</v>
      </c>
      <c r="B73" s="380" t="s">
        <v>52</v>
      </c>
      <c r="C73" s="171">
        <v>2</v>
      </c>
      <c r="D73" s="241"/>
      <c r="E73" s="241"/>
      <c r="F73" s="403"/>
      <c r="G73" s="1170">
        <v>2.5</v>
      </c>
      <c r="H73" s="90">
        <f t="shared" si="6"/>
        <v>75</v>
      </c>
      <c r="I73" s="384">
        <f>SUM(J73:L73)</f>
        <v>36</v>
      </c>
      <c r="J73" s="384">
        <v>27</v>
      </c>
      <c r="K73" s="384"/>
      <c r="L73" s="384">
        <v>9</v>
      </c>
      <c r="M73" s="385">
        <f>H73-I73</f>
        <v>39</v>
      </c>
      <c r="N73" s="171"/>
      <c r="O73" s="241">
        <v>4</v>
      </c>
      <c r="P73" s="386"/>
      <c r="Q73" s="404"/>
      <c r="R73" s="213"/>
      <c r="S73" s="214"/>
    </row>
    <row r="74" spans="1:19" ht="16.5">
      <c r="A74" s="352" t="s">
        <v>220</v>
      </c>
      <c r="B74" s="405" t="s">
        <v>272</v>
      </c>
      <c r="C74" s="406"/>
      <c r="D74" s="430"/>
      <c r="E74" s="408"/>
      <c r="F74" s="1089"/>
      <c r="G74" s="1164">
        <f>G75+G76</f>
        <v>3</v>
      </c>
      <c r="H74" s="1106">
        <f>H75+H76</f>
        <v>90</v>
      </c>
      <c r="I74" s="1088"/>
      <c r="J74" s="1088"/>
      <c r="K74" s="1088"/>
      <c r="L74" s="1088"/>
      <c r="M74" s="1089"/>
      <c r="N74" s="1090"/>
      <c r="O74" s="1088"/>
      <c r="P74" s="1089"/>
      <c r="Q74" s="1141"/>
      <c r="R74" s="1142"/>
      <c r="S74" s="701"/>
    </row>
    <row r="75" spans="1:19" ht="16.5">
      <c r="A75" s="362"/>
      <c r="B75" s="411" t="s">
        <v>51</v>
      </c>
      <c r="C75" s="412"/>
      <c r="D75" s="433"/>
      <c r="E75" s="433"/>
      <c r="F75" s="1143"/>
      <c r="G75" s="1114">
        <v>1</v>
      </c>
      <c r="H75" s="717">
        <f aca="true" t="shared" si="7" ref="H75:H80">G75*30</f>
        <v>30</v>
      </c>
      <c r="I75" s="1095"/>
      <c r="J75" s="1094"/>
      <c r="K75" s="1094"/>
      <c r="L75" s="1094"/>
      <c r="M75" s="730"/>
      <c r="N75" s="1098"/>
      <c r="O75" s="703"/>
      <c r="P75" s="704"/>
      <c r="Q75" s="1144"/>
      <c r="R75" s="1145"/>
      <c r="S75" s="704"/>
    </row>
    <row r="76" spans="1:19" ht="17.25" thickBot="1">
      <c r="A76" s="402" t="s">
        <v>221</v>
      </c>
      <c r="B76" s="419" t="s">
        <v>52</v>
      </c>
      <c r="C76" s="435"/>
      <c r="D76" s="420">
        <v>6</v>
      </c>
      <c r="E76" s="436"/>
      <c r="F76" s="1126"/>
      <c r="G76" s="1122">
        <v>2</v>
      </c>
      <c r="H76" s="1123">
        <f t="shared" si="7"/>
        <v>60</v>
      </c>
      <c r="I76" s="1124">
        <f>SUM(J76:L76)</f>
        <v>27</v>
      </c>
      <c r="J76" s="1125">
        <v>18</v>
      </c>
      <c r="K76" s="1124"/>
      <c r="L76" s="1124">
        <v>9</v>
      </c>
      <c r="M76" s="1126">
        <f>H76-I76</f>
        <v>33</v>
      </c>
      <c r="N76" s="1127"/>
      <c r="O76" s="1128"/>
      <c r="P76" s="1129"/>
      <c r="Q76" s="1039"/>
      <c r="R76" s="444"/>
      <c r="S76" s="1126">
        <v>3</v>
      </c>
    </row>
    <row r="77" spans="1:19" ht="16.5">
      <c r="A77" s="352" t="s">
        <v>222</v>
      </c>
      <c r="B77" s="445" t="s">
        <v>94</v>
      </c>
      <c r="C77" s="446"/>
      <c r="D77" s="447"/>
      <c r="E77" s="447"/>
      <c r="F77" s="448"/>
      <c r="G77" s="1168">
        <f>G78+G79+G80</f>
        <v>3.5</v>
      </c>
      <c r="H77" s="357">
        <f t="shared" si="7"/>
        <v>105</v>
      </c>
      <c r="I77" s="449"/>
      <c r="J77" s="449"/>
      <c r="K77" s="449"/>
      <c r="L77" s="449"/>
      <c r="M77" s="450"/>
      <c r="N77" s="451"/>
      <c r="O77" s="452"/>
      <c r="P77" s="453"/>
      <c r="Q77" s="454"/>
      <c r="R77" s="455"/>
      <c r="S77" s="456"/>
    </row>
    <row r="78" spans="1:19" ht="16.5">
      <c r="A78" s="362"/>
      <c r="B78" s="457" t="s">
        <v>107</v>
      </c>
      <c r="C78" s="373"/>
      <c r="D78" s="458"/>
      <c r="E78" s="458"/>
      <c r="F78" s="459"/>
      <c r="G78" s="1169">
        <v>1.5</v>
      </c>
      <c r="H78" s="63">
        <f t="shared" si="7"/>
        <v>45</v>
      </c>
      <c r="I78" s="460"/>
      <c r="J78" s="460"/>
      <c r="K78" s="460"/>
      <c r="L78" s="460"/>
      <c r="M78" s="461"/>
      <c r="N78" s="462"/>
      <c r="O78" s="463"/>
      <c r="P78" s="464"/>
      <c r="Q78" s="465"/>
      <c r="R78" s="466"/>
      <c r="S78" s="467"/>
    </row>
    <row r="79" spans="1:19" ht="16.5">
      <c r="A79" s="362"/>
      <c r="B79" s="457" t="s">
        <v>108</v>
      </c>
      <c r="C79" s="373"/>
      <c r="D79" s="458"/>
      <c r="E79" s="458"/>
      <c r="F79" s="459"/>
      <c r="G79" s="1169">
        <v>0.5</v>
      </c>
      <c r="H79" s="63">
        <f t="shared" si="7"/>
        <v>15</v>
      </c>
      <c r="I79" s="64"/>
      <c r="J79" s="64"/>
      <c r="K79" s="64"/>
      <c r="L79" s="64"/>
      <c r="M79" s="399"/>
      <c r="N79" s="462"/>
      <c r="O79" s="463"/>
      <c r="P79" s="464"/>
      <c r="Q79" s="465"/>
      <c r="R79" s="466"/>
      <c r="S79" s="467"/>
    </row>
    <row r="80" spans="1:19" ht="17.25" thickBot="1">
      <c r="A80" s="402" t="s">
        <v>223</v>
      </c>
      <c r="B80" s="380" t="s">
        <v>52</v>
      </c>
      <c r="C80" s="171">
        <v>5</v>
      </c>
      <c r="D80" s="241"/>
      <c r="E80" s="241"/>
      <c r="F80" s="403"/>
      <c r="G80" s="1170">
        <v>1.5</v>
      </c>
      <c r="H80" s="90">
        <f t="shared" si="7"/>
        <v>45</v>
      </c>
      <c r="I80" s="384">
        <f>J80+K80+L80</f>
        <v>18</v>
      </c>
      <c r="J80" s="468">
        <v>9</v>
      </c>
      <c r="K80" s="384">
        <v>9</v>
      </c>
      <c r="L80" s="384"/>
      <c r="M80" s="385">
        <f>H80-I80</f>
        <v>27</v>
      </c>
      <c r="N80" s="171"/>
      <c r="O80" s="469"/>
      <c r="P80" s="470"/>
      <c r="Q80" s="471"/>
      <c r="R80" s="472">
        <v>2</v>
      </c>
      <c r="S80" s="473"/>
    </row>
    <row r="81" spans="1:19" ht="16.5">
      <c r="A81" s="352" t="s">
        <v>211</v>
      </c>
      <c r="B81" s="445" t="s">
        <v>187</v>
      </c>
      <c r="C81" s="423"/>
      <c r="D81" s="430"/>
      <c r="E81" s="408"/>
      <c r="F81" s="409"/>
      <c r="G81" s="424">
        <f>G82+G83</f>
        <v>3</v>
      </c>
      <c r="H81" s="431">
        <f>H82+H83</f>
        <v>90</v>
      </c>
      <c r="I81" s="408"/>
      <c r="J81" s="408"/>
      <c r="K81" s="408"/>
      <c r="L81" s="408"/>
      <c r="M81" s="409"/>
      <c r="N81" s="410"/>
      <c r="O81" s="408"/>
      <c r="P81" s="409"/>
      <c r="Q81" s="432"/>
      <c r="R81" s="474"/>
      <c r="S81" s="475"/>
    </row>
    <row r="82" spans="1:19" ht="16.5">
      <c r="A82" s="362"/>
      <c r="B82" s="411" t="s">
        <v>51</v>
      </c>
      <c r="C82" s="425"/>
      <c r="D82" s="433"/>
      <c r="E82" s="433"/>
      <c r="F82" s="476"/>
      <c r="G82" s="434">
        <v>1.5</v>
      </c>
      <c r="H82" s="425">
        <f>G82*30</f>
        <v>45</v>
      </c>
      <c r="I82" s="477"/>
      <c r="J82" s="478"/>
      <c r="K82" s="478"/>
      <c r="L82" s="478"/>
      <c r="M82" s="479"/>
      <c r="N82" s="425"/>
      <c r="O82" s="478"/>
      <c r="P82" s="476"/>
      <c r="Q82" s="480"/>
      <c r="R82" s="481"/>
      <c r="S82" s="476"/>
    </row>
    <row r="83" spans="1:19" ht="17.25" thickBot="1">
      <c r="A83" s="402" t="s">
        <v>224</v>
      </c>
      <c r="B83" s="419" t="s">
        <v>52</v>
      </c>
      <c r="C83" s="435"/>
      <c r="D83" s="420">
        <v>4</v>
      </c>
      <c r="E83" s="436"/>
      <c r="F83" s="437"/>
      <c r="G83" s="438">
        <v>1.5</v>
      </c>
      <c r="H83" s="435">
        <f>G83*30</f>
        <v>45</v>
      </c>
      <c r="I83" s="436">
        <f>SUM(J83:L83)</f>
        <v>30</v>
      </c>
      <c r="J83" s="439">
        <v>15</v>
      </c>
      <c r="K83" s="436"/>
      <c r="L83" s="436">
        <v>15</v>
      </c>
      <c r="M83" s="437">
        <f>H83-I83</f>
        <v>15</v>
      </c>
      <c r="N83" s="440"/>
      <c r="O83" s="441"/>
      <c r="P83" s="442"/>
      <c r="Q83" s="443">
        <v>2</v>
      </c>
      <c r="R83" s="482"/>
      <c r="S83" s="437"/>
    </row>
    <row r="84" spans="1:19" ht="16.5">
      <c r="A84" s="352" t="s">
        <v>225</v>
      </c>
      <c r="B84" s="353" t="s">
        <v>41</v>
      </c>
      <c r="C84" s="354"/>
      <c r="D84" s="279"/>
      <c r="E84" s="279"/>
      <c r="F84" s="483"/>
      <c r="G84" s="1168">
        <f>G85+G86</f>
        <v>3</v>
      </c>
      <c r="H84" s="357">
        <f aca="true" t="shared" si="8" ref="H84:H92">G84*30</f>
        <v>90</v>
      </c>
      <c r="I84" s="390"/>
      <c r="J84" s="390"/>
      <c r="K84" s="219"/>
      <c r="L84" s="219"/>
      <c r="M84" s="391"/>
      <c r="N84" s="392"/>
      <c r="O84" s="57"/>
      <c r="P84" s="393"/>
      <c r="Q84" s="394"/>
      <c r="R84" s="484"/>
      <c r="S84" s="298"/>
    </row>
    <row r="85" spans="1:19" ht="16.5">
      <c r="A85" s="362"/>
      <c r="B85" s="363" t="s">
        <v>51</v>
      </c>
      <c r="C85" s="364"/>
      <c r="D85" s="323"/>
      <c r="E85" s="323"/>
      <c r="F85" s="485"/>
      <c r="G85" s="1169">
        <v>1</v>
      </c>
      <c r="H85" s="63">
        <f t="shared" si="8"/>
        <v>30</v>
      </c>
      <c r="I85" s="397"/>
      <c r="J85" s="397"/>
      <c r="K85" s="398"/>
      <c r="L85" s="398"/>
      <c r="M85" s="399"/>
      <c r="N85" s="125"/>
      <c r="O85" s="72"/>
      <c r="P85" s="400"/>
      <c r="Q85" s="401"/>
      <c r="R85" s="237"/>
      <c r="S85" s="238"/>
    </row>
    <row r="86" spans="1:19" ht="17.25" thickBot="1">
      <c r="A86" s="402" t="s">
        <v>226</v>
      </c>
      <c r="B86" s="380" t="s">
        <v>52</v>
      </c>
      <c r="C86" s="486"/>
      <c r="D86" s="384">
        <v>1</v>
      </c>
      <c r="E86" s="384"/>
      <c r="F86" s="487"/>
      <c r="G86" s="1171">
        <v>2</v>
      </c>
      <c r="H86" s="90">
        <f t="shared" si="8"/>
        <v>60</v>
      </c>
      <c r="I86" s="384">
        <v>24</v>
      </c>
      <c r="J86" s="384">
        <v>16</v>
      </c>
      <c r="K86" s="384"/>
      <c r="L86" s="384">
        <v>8</v>
      </c>
      <c r="M86" s="488">
        <f>H86-I86</f>
        <v>36</v>
      </c>
      <c r="N86" s="489">
        <v>1.5</v>
      </c>
      <c r="O86" s="384"/>
      <c r="P86" s="386"/>
      <c r="Q86" s="490"/>
      <c r="R86" s="213"/>
      <c r="S86" s="214"/>
    </row>
    <row r="87" spans="1:19" ht="16.5">
      <c r="A87" s="352" t="s">
        <v>227</v>
      </c>
      <c r="B87" s="445" t="s">
        <v>58</v>
      </c>
      <c r="C87" s="354"/>
      <c r="D87" s="491"/>
      <c r="E87" s="492"/>
      <c r="F87" s="493"/>
      <c r="G87" s="1168">
        <f>G88+G89</f>
        <v>2</v>
      </c>
      <c r="H87" s="357">
        <f t="shared" si="8"/>
        <v>60</v>
      </c>
      <c r="I87" s="250"/>
      <c r="J87" s="250"/>
      <c r="K87" s="250"/>
      <c r="L87" s="250"/>
      <c r="M87" s="494"/>
      <c r="N87" s="495"/>
      <c r="O87" s="250"/>
      <c r="P87" s="496"/>
      <c r="Q87" s="497"/>
      <c r="R87" s="498"/>
      <c r="S87" s="499"/>
    </row>
    <row r="88" spans="1:19" ht="16.5">
      <c r="A88" s="362"/>
      <c r="B88" s="363" t="s">
        <v>51</v>
      </c>
      <c r="C88" s="364"/>
      <c r="D88" s="323"/>
      <c r="E88" s="323"/>
      <c r="F88" s="365"/>
      <c r="G88" s="1169">
        <v>0.5</v>
      </c>
      <c r="H88" s="63">
        <f t="shared" si="8"/>
        <v>15</v>
      </c>
      <c r="I88" s="397"/>
      <c r="J88" s="397"/>
      <c r="K88" s="398"/>
      <c r="L88" s="398"/>
      <c r="M88" s="400"/>
      <c r="N88" s="125"/>
      <c r="O88" s="72"/>
      <c r="P88" s="400"/>
      <c r="Q88" s="401"/>
      <c r="R88" s="237"/>
      <c r="S88" s="238"/>
    </row>
    <row r="89" spans="1:19" ht="17.25" thickBot="1">
      <c r="A89" s="402" t="s">
        <v>228</v>
      </c>
      <c r="B89" s="380" t="s">
        <v>52</v>
      </c>
      <c r="C89" s="486"/>
      <c r="D89" s="384">
        <v>1</v>
      </c>
      <c r="E89" s="384"/>
      <c r="F89" s="488"/>
      <c r="G89" s="1172">
        <v>1.5</v>
      </c>
      <c r="H89" s="90">
        <f t="shared" si="8"/>
        <v>45</v>
      </c>
      <c r="I89" s="384">
        <v>24</v>
      </c>
      <c r="J89" s="500">
        <v>16</v>
      </c>
      <c r="K89" s="384"/>
      <c r="L89" s="384">
        <v>8</v>
      </c>
      <c r="M89" s="488">
        <f>H89-I89</f>
        <v>21</v>
      </c>
      <c r="N89" s="489">
        <v>1.5</v>
      </c>
      <c r="O89" s="384"/>
      <c r="P89" s="386"/>
      <c r="Q89" s="490"/>
      <c r="R89" s="213"/>
      <c r="S89" s="214"/>
    </row>
    <row r="90" spans="1:19" ht="16.5">
      <c r="A90" s="352" t="s">
        <v>229</v>
      </c>
      <c r="B90" s="353" t="s">
        <v>34</v>
      </c>
      <c r="C90" s="354"/>
      <c r="D90" s="279"/>
      <c r="E90" s="279"/>
      <c r="F90" s="389"/>
      <c r="G90" s="429">
        <f>G91+G92</f>
        <v>4</v>
      </c>
      <c r="H90" s="357">
        <f t="shared" si="8"/>
        <v>120</v>
      </c>
      <c r="I90" s="390"/>
      <c r="J90" s="390"/>
      <c r="K90" s="219"/>
      <c r="L90" s="219"/>
      <c r="M90" s="391"/>
      <c r="N90" s="392"/>
      <c r="O90" s="57"/>
      <c r="P90" s="393"/>
      <c r="Q90" s="394"/>
      <c r="R90" s="297"/>
      <c r="S90" s="298"/>
    </row>
    <row r="91" spans="1:19" ht="16.5">
      <c r="A91" s="362"/>
      <c r="B91" s="363" t="s">
        <v>51</v>
      </c>
      <c r="C91" s="364"/>
      <c r="D91" s="323"/>
      <c r="E91" s="323"/>
      <c r="F91" s="396"/>
      <c r="G91" s="1169">
        <v>1</v>
      </c>
      <c r="H91" s="63">
        <f t="shared" si="8"/>
        <v>30</v>
      </c>
      <c r="I91" s="397"/>
      <c r="J91" s="397"/>
      <c r="K91" s="398"/>
      <c r="L91" s="398"/>
      <c r="M91" s="399"/>
      <c r="N91" s="125"/>
      <c r="O91" s="72"/>
      <c r="P91" s="400"/>
      <c r="Q91" s="401"/>
      <c r="R91" s="237"/>
      <c r="S91" s="238"/>
    </row>
    <row r="92" spans="1:19" ht="17.25" thickBot="1">
      <c r="A92" s="402" t="s">
        <v>232</v>
      </c>
      <c r="B92" s="380" t="s">
        <v>52</v>
      </c>
      <c r="C92" s="171">
        <v>3</v>
      </c>
      <c r="D92" s="241"/>
      <c r="E92" s="241"/>
      <c r="F92" s="403"/>
      <c r="G92" s="1171">
        <v>3</v>
      </c>
      <c r="H92" s="90">
        <f t="shared" si="8"/>
        <v>90</v>
      </c>
      <c r="I92" s="384">
        <f>SUM(J92:L92)</f>
        <v>36</v>
      </c>
      <c r="J92" s="384">
        <v>18</v>
      </c>
      <c r="K92" s="384"/>
      <c r="L92" s="384">
        <v>18</v>
      </c>
      <c r="M92" s="385">
        <f>H92-I92</f>
        <v>54</v>
      </c>
      <c r="N92" s="387"/>
      <c r="O92" s="384"/>
      <c r="P92" s="386">
        <v>4</v>
      </c>
      <c r="Q92" s="490"/>
      <c r="R92" s="213"/>
      <c r="S92" s="214"/>
    </row>
    <row r="93" spans="1:19" ht="16.5">
      <c r="A93" s="352" t="s">
        <v>230</v>
      </c>
      <c r="B93" s="422" t="s">
        <v>50</v>
      </c>
      <c r="C93" s="423"/>
      <c r="D93" s="430"/>
      <c r="E93" s="408"/>
      <c r="F93" s="409"/>
      <c r="G93" s="424">
        <f>G94+G95</f>
        <v>4.5</v>
      </c>
      <c r="H93" s="431">
        <f>H94+H95</f>
        <v>135</v>
      </c>
      <c r="I93" s="408"/>
      <c r="J93" s="408"/>
      <c r="K93" s="408"/>
      <c r="L93" s="408"/>
      <c r="M93" s="409"/>
      <c r="N93" s="410"/>
      <c r="O93" s="408"/>
      <c r="P93" s="409"/>
      <c r="Q93" s="432"/>
      <c r="R93" s="474"/>
      <c r="S93" s="475"/>
    </row>
    <row r="94" spans="1:19" ht="16.5">
      <c r="A94" s="362"/>
      <c r="B94" s="411" t="s">
        <v>51</v>
      </c>
      <c r="C94" s="425"/>
      <c r="D94" s="433"/>
      <c r="E94" s="433"/>
      <c r="F94" s="476"/>
      <c r="G94" s="1446">
        <v>1.5</v>
      </c>
      <c r="H94" s="415">
        <f>G94*30</f>
        <v>45</v>
      </c>
      <c r="I94" s="477"/>
      <c r="J94" s="478"/>
      <c r="K94" s="478"/>
      <c r="L94" s="478"/>
      <c r="M94" s="479"/>
      <c r="N94" s="425"/>
      <c r="O94" s="478"/>
      <c r="P94" s="476"/>
      <c r="Q94" s="480"/>
      <c r="R94" s="481"/>
      <c r="S94" s="476"/>
    </row>
    <row r="95" spans="1:19" ht="17.25" thickBot="1">
      <c r="A95" s="402" t="s">
        <v>233</v>
      </c>
      <c r="B95" s="419" t="s">
        <v>52</v>
      </c>
      <c r="C95" s="435"/>
      <c r="D95" s="420">
        <v>4</v>
      </c>
      <c r="E95" s="436"/>
      <c r="F95" s="437"/>
      <c r="G95" s="1447">
        <v>3</v>
      </c>
      <c r="H95" s="501">
        <f>G95*30</f>
        <v>90</v>
      </c>
      <c r="I95" s="436">
        <f>SUM(J95:L95)</f>
        <v>45</v>
      </c>
      <c r="J95" s="1009">
        <v>30</v>
      </c>
      <c r="K95" s="436"/>
      <c r="L95" s="436">
        <v>15</v>
      </c>
      <c r="M95" s="437">
        <f>H95-I95</f>
        <v>45</v>
      </c>
      <c r="N95" s="440"/>
      <c r="O95" s="441"/>
      <c r="P95" s="442"/>
      <c r="Q95" s="1039">
        <v>3</v>
      </c>
      <c r="R95" s="482"/>
      <c r="S95" s="437"/>
    </row>
    <row r="96" spans="1:19" ht="16.5">
      <c r="A96" s="352" t="s">
        <v>231</v>
      </c>
      <c r="B96" s="445" t="s">
        <v>178</v>
      </c>
      <c r="C96" s="354"/>
      <c r="D96" s="279"/>
      <c r="E96" s="279"/>
      <c r="F96" s="355"/>
      <c r="G96" s="429">
        <f>G97+G98+G99</f>
        <v>6</v>
      </c>
      <c r="H96" s="263">
        <f>H97+H98+H99</f>
        <v>180</v>
      </c>
      <c r="I96" s="264">
        <f>I97+I98+I99</f>
        <v>72</v>
      </c>
      <c r="J96" s="264">
        <f>J97+J98+J99</f>
        <v>48</v>
      </c>
      <c r="K96" s="264"/>
      <c r="L96" s="264">
        <f>L97+L98+L99</f>
        <v>24</v>
      </c>
      <c r="M96" s="265">
        <f>M97+M98+M99</f>
        <v>78</v>
      </c>
      <c r="N96" s="121"/>
      <c r="O96" s="122"/>
      <c r="P96" s="502"/>
      <c r="Q96" s="296"/>
      <c r="R96" s="503"/>
      <c r="S96" s="298"/>
    </row>
    <row r="97" spans="1:19" ht="16.5">
      <c r="A97" s="362"/>
      <c r="B97" s="363" t="s">
        <v>51</v>
      </c>
      <c r="C97" s="364"/>
      <c r="D97" s="323"/>
      <c r="E97" s="323"/>
      <c r="F97" s="365"/>
      <c r="G97" s="366">
        <v>1</v>
      </c>
      <c r="H97" s="63">
        <f>G97*30</f>
        <v>30</v>
      </c>
      <c r="I97" s="504"/>
      <c r="J97" s="504"/>
      <c r="K97" s="504"/>
      <c r="L97" s="504"/>
      <c r="M97" s="505"/>
      <c r="N97" s="131"/>
      <c r="O97" s="132"/>
      <c r="P97" s="370"/>
      <c r="Q97" s="302"/>
      <c r="R97" s="371"/>
      <c r="S97" s="238"/>
    </row>
    <row r="98" spans="1:19" ht="16.5">
      <c r="A98" s="362" t="s">
        <v>234</v>
      </c>
      <c r="B98" s="372" t="s">
        <v>52</v>
      </c>
      <c r="C98" s="364"/>
      <c r="D98" s="323" t="s">
        <v>179</v>
      </c>
      <c r="E98" s="323"/>
      <c r="F98" s="365"/>
      <c r="G98" s="1169">
        <v>2</v>
      </c>
      <c r="H98" s="63">
        <f>G98*30</f>
        <v>60</v>
      </c>
      <c r="I98" s="504">
        <f>J98+K98+L98</f>
        <v>27</v>
      </c>
      <c r="J98" s="504">
        <v>18</v>
      </c>
      <c r="K98" s="504"/>
      <c r="L98" s="504">
        <v>9</v>
      </c>
      <c r="M98" s="505">
        <f>H98-I98</f>
        <v>33</v>
      </c>
      <c r="N98" s="131"/>
      <c r="O98" s="132"/>
      <c r="P98" s="370">
        <v>3</v>
      </c>
      <c r="Q98" s="302"/>
      <c r="R98" s="371"/>
      <c r="S98" s="238"/>
    </row>
    <row r="99" spans="1:19" ht="17.25" thickBot="1">
      <c r="A99" s="402" t="s">
        <v>259</v>
      </c>
      <c r="B99" s="380" t="s">
        <v>52</v>
      </c>
      <c r="C99" s="486">
        <v>4</v>
      </c>
      <c r="D99" s="506"/>
      <c r="E99" s="506"/>
      <c r="F99" s="507"/>
      <c r="G99" s="1173">
        <v>3</v>
      </c>
      <c r="H99" s="90">
        <f>G99*30</f>
        <v>90</v>
      </c>
      <c r="I99" s="500">
        <v>45</v>
      </c>
      <c r="J99" s="500">
        <v>30</v>
      </c>
      <c r="K99" s="500"/>
      <c r="L99" s="500">
        <v>15</v>
      </c>
      <c r="M99" s="508">
        <f>H99-I99</f>
        <v>45</v>
      </c>
      <c r="N99" s="509"/>
      <c r="O99" s="510"/>
      <c r="P99" s="511"/>
      <c r="Q99" s="308">
        <v>3</v>
      </c>
      <c r="R99" s="388"/>
      <c r="S99" s="214"/>
    </row>
    <row r="100" spans="1:25" ht="17.25" thickBot="1">
      <c r="A100" s="3389" t="s">
        <v>146</v>
      </c>
      <c r="B100" s="3390"/>
      <c r="C100" s="512"/>
      <c r="D100" s="512"/>
      <c r="E100" s="512"/>
      <c r="F100" s="875"/>
      <c r="G100" s="517">
        <f>G57+G61+G64+G67+G70+G71+G74+G77+G81+G84+G87+G90+G93+G96</f>
        <v>50.5</v>
      </c>
      <c r="H100" s="876">
        <f>H96+H93+H90+H87+H84+H81+H77+H74+H71+H70+H67+H123+H64+H61+H57</f>
        <v>1575</v>
      </c>
      <c r="I100" s="513"/>
      <c r="J100" s="513"/>
      <c r="K100" s="513"/>
      <c r="L100" s="513"/>
      <c r="M100" s="877"/>
      <c r="N100" s="878"/>
      <c r="O100" s="879"/>
      <c r="P100" s="880"/>
      <c r="Q100" s="878"/>
      <c r="R100" s="879"/>
      <c r="S100" s="880"/>
      <c r="T100" s="427"/>
      <c r="U100" s="427"/>
      <c r="V100" s="427"/>
      <c r="W100" s="427"/>
      <c r="X100" s="427"/>
      <c r="Y100" s="427"/>
    </row>
    <row r="101" spans="1:25" ht="17.25" thickBot="1">
      <c r="A101" s="3379" t="s">
        <v>145</v>
      </c>
      <c r="B101" s="3380"/>
      <c r="C101" s="514"/>
      <c r="D101" s="515"/>
      <c r="E101" s="515"/>
      <c r="F101" s="516"/>
      <c r="G101" s="517">
        <f>G99+G98+G95+G92+G89+G86+G83+G80+G76+G73+G70+G66+G63+G60+G59</f>
        <v>33.5</v>
      </c>
      <c r="H101" s="518">
        <f aca="true" t="shared" si="9" ref="H101:M101">H99+H98+H95+H92+H89+H86+H83+H80+H76+H73+H70+H67+H125+H66+H63+H60+H59</f>
        <v>1140</v>
      </c>
      <c r="I101" s="518">
        <f t="shared" si="9"/>
        <v>489</v>
      </c>
      <c r="J101" s="518">
        <f t="shared" si="9"/>
        <v>299</v>
      </c>
      <c r="K101" s="518">
        <f t="shared" si="9"/>
        <v>9</v>
      </c>
      <c r="L101" s="518">
        <f t="shared" si="9"/>
        <v>181</v>
      </c>
      <c r="M101" s="518">
        <f t="shared" si="9"/>
        <v>561</v>
      </c>
      <c r="N101" s="1074">
        <f aca="true" t="shared" si="10" ref="N101:S101">SUM(N57:N99)</f>
        <v>3</v>
      </c>
      <c r="O101" s="1074">
        <f t="shared" si="10"/>
        <v>4</v>
      </c>
      <c r="P101" s="1074">
        <f t="shared" si="10"/>
        <v>18</v>
      </c>
      <c r="Q101" s="1074">
        <f t="shared" si="10"/>
        <v>12</v>
      </c>
      <c r="R101" s="1074">
        <f t="shared" si="10"/>
        <v>2</v>
      </c>
      <c r="S101" s="1074">
        <f t="shared" si="10"/>
        <v>6</v>
      </c>
      <c r="T101" s="427"/>
      <c r="U101" s="427"/>
      <c r="V101" s="427"/>
      <c r="W101" s="427"/>
      <c r="X101" s="427"/>
      <c r="Y101" s="427"/>
    </row>
    <row r="102" spans="1:25" ht="17.25" thickBot="1">
      <c r="A102" s="3351" t="s">
        <v>123</v>
      </c>
      <c r="B102" s="3352"/>
      <c r="C102" s="182"/>
      <c r="D102" s="183"/>
      <c r="E102" s="183"/>
      <c r="F102" s="184"/>
      <c r="G102" s="521">
        <f>G97+G94+G91+G88+G85+G82+G79+G78+G75+G72+G68+G65+G62+G58</f>
        <v>15</v>
      </c>
      <c r="H102" s="522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4"/>
      <c r="T102" s="525"/>
      <c r="U102" s="525"/>
      <c r="V102" s="525"/>
      <c r="W102" s="525"/>
      <c r="X102" s="525"/>
      <c r="Y102" s="525"/>
    </row>
    <row r="103" spans="1:25" ht="17.25" thickBot="1">
      <c r="A103" s="3381" t="s">
        <v>165</v>
      </c>
      <c r="B103" s="3382"/>
      <c r="C103" s="3382"/>
      <c r="D103" s="3382"/>
      <c r="E103" s="3382"/>
      <c r="F103" s="3382"/>
      <c r="G103" s="3382"/>
      <c r="H103" s="3382"/>
      <c r="I103" s="3382"/>
      <c r="J103" s="3382"/>
      <c r="K103" s="3382"/>
      <c r="L103" s="3382"/>
      <c r="M103" s="3382"/>
      <c r="N103" s="3382"/>
      <c r="O103" s="3382"/>
      <c r="P103" s="3382"/>
      <c r="Q103" s="3382"/>
      <c r="R103" s="3382"/>
      <c r="S103" s="3383"/>
      <c r="T103" s="526"/>
      <c r="U103" s="526"/>
      <c r="V103" s="526"/>
      <c r="W103" s="526"/>
      <c r="X103" s="526"/>
      <c r="Y103" s="526"/>
    </row>
    <row r="104" spans="1:25" ht="20.25" thickBot="1">
      <c r="A104" s="3384" t="s">
        <v>273</v>
      </c>
      <c r="B104" s="3385"/>
      <c r="C104" s="3385"/>
      <c r="D104" s="3385"/>
      <c r="E104" s="3385"/>
      <c r="F104" s="3385"/>
      <c r="G104" s="3385"/>
      <c r="H104" s="3374"/>
      <c r="I104" s="3374"/>
      <c r="J104" s="3374"/>
      <c r="K104" s="3374"/>
      <c r="L104" s="3374"/>
      <c r="M104" s="3374"/>
      <c r="N104" s="3385"/>
      <c r="O104" s="3385"/>
      <c r="P104" s="3385"/>
      <c r="Q104" s="3385"/>
      <c r="R104" s="3385"/>
      <c r="S104" s="3386"/>
      <c r="T104" s="526"/>
      <c r="U104" s="526"/>
      <c r="V104" s="526"/>
      <c r="W104" s="526"/>
      <c r="X104" s="526"/>
      <c r="Y104" s="526"/>
    </row>
    <row r="105" spans="1:25" ht="18" thickBot="1">
      <c r="A105" s="3387" t="s">
        <v>68</v>
      </c>
      <c r="B105" s="3388"/>
      <c r="C105" s="528"/>
      <c r="D105" s="529"/>
      <c r="E105" s="529"/>
      <c r="F105" s="527"/>
      <c r="G105" s="530">
        <v>6</v>
      </c>
      <c r="H105" s="531">
        <f aca="true" t="shared" si="11" ref="H105:H110">G105*30</f>
        <v>180</v>
      </c>
      <c r="I105" s="532"/>
      <c r="J105" s="532"/>
      <c r="K105" s="532"/>
      <c r="L105" s="532"/>
      <c r="M105" s="533"/>
      <c r="N105" s="534"/>
      <c r="O105" s="532"/>
      <c r="P105" s="535"/>
      <c r="Q105" s="534"/>
      <c r="R105" s="532"/>
      <c r="S105" s="533"/>
      <c r="T105" s="526"/>
      <c r="U105" s="526"/>
      <c r="V105" s="526"/>
      <c r="W105" s="526"/>
      <c r="X105" s="526"/>
      <c r="Y105" s="526"/>
    </row>
    <row r="106" spans="1:25" ht="16.5">
      <c r="A106" s="536" t="s">
        <v>166</v>
      </c>
      <c r="B106" s="537" t="s">
        <v>61</v>
      </c>
      <c r="C106" s="538"/>
      <c r="D106" s="539" t="s">
        <v>147</v>
      </c>
      <c r="E106" s="539"/>
      <c r="F106" s="540"/>
      <c r="G106" s="541">
        <v>1.5</v>
      </c>
      <c r="H106" s="542">
        <f t="shared" si="11"/>
        <v>45</v>
      </c>
      <c r="I106" s="539"/>
      <c r="J106" s="539"/>
      <c r="K106" s="539"/>
      <c r="L106" s="539"/>
      <c r="M106" s="540"/>
      <c r="N106" s="543"/>
      <c r="O106" s="319"/>
      <c r="P106" s="320"/>
      <c r="Q106" s="543"/>
      <c r="R106" s="319"/>
      <c r="S106" s="320"/>
      <c r="T106" s="526"/>
      <c r="U106" s="526"/>
      <c r="V106" s="526"/>
      <c r="W106" s="526"/>
      <c r="X106" s="526"/>
      <c r="Y106" s="526"/>
    </row>
    <row r="107" spans="1:25" ht="16.5">
      <c r="A107" s="544" t="s">
        <v>167</v>
      </c>
      <c r="B107" s="545" t="s">
        <v>62</v>
      </c>
      <c r="C107" s="546"/>
      <c r="D107" s="547" t="s">
        <v>147</v>
      </c>
      <c r="E107" s="547"/>
      <c r="F107" s="548"/>
      <c r="G107" s="549">
        <v>1.5</v>
      </c>
      <c r="H107" s="67">
        <f t="shared" si="11"/>
        <v>45</v>
      </c>
      <c r="I107" s="547"/>
      <c r="J107" s="547"/>
      <c r="K107" s="547"/>
      <c r="L107" s="547"/>
      <c r="M107" s="548"/>
      <c r="N107" s="550"/>
      <c r="O107" s="281"/>
      <c r="P107" s="282"/>
      <c r="Q107" s="550"/>
      <c r="R107" s="281"/>
      <c r="S107" s="282"/>
      <c r="T107" s="526"/>
      <c r="U107" s="526"/>
      <c r="V107" s="526"/>
      <c r="W107" s="526"/>
      <c r="X107" s="526"/>
      <c r="Y107" s="526"/>
    </row>
    <row r="108" spans="1:25" ht="16.5">
      <c r="A108" s="544" t="s">
        <v>168</v>
      </c>
      <c r="B108" s="545" t="s">
        <v>63</v>
      </c>
      <c r="C108" s="546"/>
      <c r="D108" s="547" t="s">
        <v>147</v>
      </c>
      <c r="E108" s="547"/>
      <c r="F108" s="548"/>
      <c r="G108" s="549">
        <v>1.5</v>
      </c>
      <c r="H108" s="67">
        <f t="shared" si="11"/>
        <v>45</v>
      </c>
      <c r="I108" s="547"/>
      <c r="J108" s="547"/>
      <c r="K108" s="547"/>
      <c r="L108" s="547"/>
      <c r="M108" s="548"/>
      <c r="N108" s="550"/>
      <c r="O108" s="281"/>
      <c r="P108" s="282"/>
      <c r="Q108" s="550"/>
      <c r="R108" s="281"/>
      <c r="S108" s="282"/>
      <c r="T108" s="526"/>
      <c r="U108" s="526"/>
      <c r="V108" s="526"/>
      <c r="W108" s="526"/>
      <c r="X108" s="526"/>
      <c r="Y108" s="526"/>
    </row>
    <row r="109" spans="1:25" ht="17.25" thickBot="1">
      <c r="A109" s="544" t="s">
        <v>169</v>
      </c>
      <c r="B109" s="551" t="s">
        <v>64</v>
      </c>
      <c r="C109" s="552"/>
      <c r="D109" s="547" t="s">
        <v>147</v>
      </c>
      <c r="E109" s="553"/>
      <c r="F109" s="554"/>
      <c r="G109" s="555">
        <v>1.5</v>
      </c>
      <c r="H109" s="94">
        <f t="shared" si="11"/>
        <v>45</v>
      </c>
      <c r="I109" s="556"/>
      <c r="J109" s="556"/>
      <c r="K109" s="556"/>
      <c r="L109" s="556"/>
      <c r="M109" s="557"/>
      <c r="N109" s="558"/>
      <c r="O109" s="559"/>
      <c r="P109" s="560"/>
      <c r="Q109" s="558"/>
      <c r="R109" s="559"/>
      <c r="S109" s="560"/>
      <c r="T109" s="526"/>
      <c r="U109" s="526"/>
      <c r="V109" s="526"/>
      <c r="W109" s="526"/>
      <c r="X109" s="526"/>
      <c r="Y109" s="526"/>
    </row>
    <row r="110" spans="1:25" ht="17.25" thickBot="1">
      <c r="A110" s="3347" t="s">
        <v>73</v>
      </c>
      <c r="B110" s="3348"/>
      <c r="C110" s="515"/>
      <c r="D110" s="515"/>
      <c r="E110" s="515"/>
      <c r="F110" s="516"/>
      <c r="G110" s="517">
        <f>G105</f>
        <v>6</v>
      </c>
      <c r="H110" s="561">
        <f t="shared" si="11"/>
        <v>180</v>
      </c>
      <c r="I110" s="562"/>
      <c r="J110" s="563"/>
      <c r="K110" s="563"/>
      <c r="L110" s="563"/>
      <c r="M110" s="563"/>
      <c r="N110" s="519"/>
      <c r="O110" s="519"/>
      <c r="P110" s="519"/>
      <c r="Q110" s="519"/>
      <c r="R110" s="519"/>
      <c r="S110" s="520"/>
      <c r="T110" s="526"/>
      <c r="U110" s="526"/>
      <c r="V110" s="526"/>
      <c r="W110" s="526"/>
      <c r="X110" s="526"/>
      <c r="Y110" s="526"/>
    </row>
    <row r="111" spans="1:25" ht="17.25" thickBot="1">
      <c r="A111" s="3349" t="s">
        <v>145</v>
      </c>
      <c r="B111" s="3350"/>
      <c r="C111" s="515"/>
      <c r="D111" s="515"/>
      <c r="E111" s="515"/>
      <c r="F111" s="516"/>
      <c r="G111" s="518">
        <v>0</v>
      </c>
      <c r="H111" s="518">
        <v>0</v>
      </c>
      <c r="I111" s="518">
        <f aca="true" t="shared" si="12" ref="I111:S111">I103+I106+I109</f>
        <v>0</v>
      </c>
      <c r="J111" s="518">
        <f t="shared" si="12"/>
        <v>0</v>
      </c>
      <c r="K111" s="518">
        <f t="shared" si="12"/>
        <v>0</v>
      </c>
      <c r="L111" s="518">
        <f t="shared" si="12"/>
        <v>0</v>
      </c>
      <c r="M111" s="518">
        <f t="shared" si="12"/>
        <v>0</v>
      </c>
      <c r="N111" s="518">
        <f t="shared" si="12"/>
        <v>0</v>
      </c>
      <c r="O111" s="518">
        <f t="shared" si="12"/>
        <v>0</v>
      </c>
      <c r="P111" s="518">
        <f t="shared" si="12"/>
        <v>0</v>
      </c>
      <c r="Q111" s="518">
        <f t="shared" si="12"/>
        <v>0</v>
      </c>
      <c r="R111" s="518">
        <f t="shared" si="12"/>
        <v>0</v>
      </c>
      <c r="S111" s="518">
        <f t="shared" si="12"/>
        <v>0</v>
      </c>
      <c r="T111" s="526"/>
      <c r="U111" s="526"/>
      <c r="V111" s="526"/>
      <c r="W111" s="526"/>
      <c r="X111" s="526"/>
      <c r="Y111" s="526"/>
    </row>
    <row r="112" spans="1:25" ht="17.25" thickBot="1">
      <c r="A112" s="3351" t="s">
        <v>123</v>
      </c>
      <c r="B112" s="3352"/>
      <c r="C112" s="182"/>
      <c r="D112" s="183"/>
      <c r="E112" s="183"/>
      <c r="F112" s="184"/>
      <c r="G112" s="521">
        <f>G110</f>
        <v>6</v>
      </c>
      <c r="H112" s="522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4"/>
      <c r="T112" s="526"/>
      <c r="U112" s="526"/>
      <c r="V112" s="526"/>
      <c r="W112" s="526"/>
      <c r="X112" s="526"/>
      <c r="Y112" s="526"/>
    </row>
    <row r="113" spans="1:25" ht="17.25" thickBot="1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5"/>
      <c r="T113" s="526"/>
      <c r="U113" s="526"/>
      <c r="V113" s="526"/>
      <c r="W113" s="526"/>
      <c r="X113" s="526"/>
      <c r="Y113" s="526"/>
    </row>
    <row r="114" spans="1:19" ht="20.25" thickBot="1">
      <c r="A114" s="3373" t="s">
        <v>170</v>
      </c>
      <c r="B114" s="3374"/>
      <c r="C114" s="3374"/>
      <c r="D114" s="3374"/>
      <c r="E114" s="3374"/>
      <c r="F114" s="3374"/>
      <c r="G114" s="3374"/>
      <c r="H114" s="3374"/>
      <c r="I114" s="3374"/>
      <c r="J114" s="3374"/>
      <c r="K114" s="3374"/>
      <c r="L114" s="3374"/>
      <c r="M114" s="3374"/>
      <c r="N114" s="3374"/>
      <c r="O114" s="3374"/>
      <c r="P114" s="3374"/>
      <c r="Q114" s="3374"/>
      <c r="R114" s="3374"/>
      <c r="S114" s="3375"/>
    </row>
    <row r="115" spans="1:19" ht="17.25" thickBot="1">
      <c r="A115" s="3376" t="s">
        <v>277</v>
      </c>
      <c r="B115" s="3377"/>
      <c r="C115" s="3377"/>
      <c r="D115" s="3377"/>
      <c r="E115" s="3377"/>
      <c r="F115" s="3377"/>
      <c r="G115" s="3377"/>
      <c r="H115" s="3377"/>
      <c r="I115" s="3377"/>
      <c r="J115" s="3377"/>
      <c r="K115" s="3377"/>
      <c r="L115" s="3377"/>
      <c r="M115" s="3377"/>
      <c r="N115" s="3377"/>
      <c r="O115" s="3377"/>
      <c r="P115" s="3377"/>
      <c r="Q115" s="3377"/>
      <c r="R115" s="3377"/>
      <c r="S115" s="3378"/>
    </row>
    <row r="116" spans="1:19" ht="33">
      <c r="A116" s="1018" t="s">
        <v>201</v>
      </c>
      <c r="B116" s="1041" t="s">
        <v>55</v>
      </c>
      <c r="C116" s="1019"/>
      <c r="D116" s="1020"/>
      <c r="E116" s="1021"/>
      <c r="F116" s="1022"/>
      <c r="G116" s="1054">
        <f>G117+G118</f>
        <v>5</v>
      </c>
      <c r="H116" s="1059">
        <f aca="true" t="shared" si="13" ref="H116:H145">G116*30</f>
        <v>150</v>
      </c>
      <c r="I116" s="1023"/>
      <c r="J116" s="1023"/>
      <c r="K116" s="1023"/>
      <c r="L116" s="1023"/>
      <c r="M116" s="1060"/>
      <c r="N116" s="1056"/>
      <c r="O116" s="1024"/>
      <c r="P116" s="1063"/>
      <c r="Q116" s="1025"/>
      <c r="R116" s="1026"/>
      <c r="S116" s="1027"/>
    </row>
    <row r="117" spans="1:19" ht="16.5">
      <c r="A117" s="576"/>
      <c r="B117" s="577" t="s">
        <v>51</v>
      </c>
      <c r="C117" s="1049"/>
      <c r="D117" s="589"/>
      <c r="E117" s="590"/>
      <c r="F117" s="591"/>
      <c r="G117" s="366">
        <v>1</v>
      </c>
      <c r="H117" s="63">
        <f t="shared" si="13"/>
        <v>30</v>
      </c>
      <c r="I117" s="592"/>
      <c r="J117" s="592"/>
      <c r="K117" s="592"/>
      <c r="L117" s="592"/>
      <c r="M117" s="505"/>
      <c r="N117" s="1057"/>
      <c r="O117" s="593"/>
      <c r="P117" s="1064"/>
      <c r="Q117" s="1066"/>
      <c r="R117" s="1047"/>
      <c r="S117" s="238"/>
    </row>
    <row r="118" spans="1:19" ht="17.25" thickBot="1">
      <c r="A118" s="1048"/>
      <c r="B118" s="1042" t="s">
        <v>52</v>
      </c>
      <c r="C118" s="1050">
        <v>5</v>
      </c>
      <c r="D118" s="1051"/>
      <c r="E118" s="1052"/>
      <c r="F118" s="1053"/>
      <c r="G118" s="1055">
        <v>4</v>
      </c>
      <c r="H118" s="1061">
        <f>G118*30</f>
        <v>120</v>
      </c>
      <c r="I118" s="1043">
        <v>54</v>
      </c>
      <c r="J118" s="1043">
        <v>36</v>
      </c>
      <c r="K118" s="1043"/>
      <c r="L118" s="1043">
        <v>18</v>
      </c>
      <c r="M118" s="1062">
        <f>H118-I118</f>
        <v>66</v>
      </c>
      <c r="N118" s="1058"/>
      <c r="O118" s="1044"/>
      <c r="P118" s="1065"/>
      <c r="Q118" s="1045"/>
      <c r="R118" s="1046">
        <v>6</v>
      </c>
      <c r="S118" s="1015"/>
    </row>
    <row r="119" spans="1:19" s="1187" customFormat="1" ht="16.5">
      <c r="A119" s="1200" t="s">
        <v>203</v>
      </c>
      <c r="B119" s="1201" t="s">
        <v>29</v>
      </c>
      <c r="C119" s="1202"/>
      <c r="D119" s="1203"/>
      <c r="E119" s="1203"/>
      <c r="F119" s="1204"/>
      <c r="G119" s="1205">
        <f>SUM(G120:G122)</f>
        <v>8</v>
      </c>
      <c r="H119" s="1206">
        <f t="shared" si="13"/>
        <v>240</v>
      </c>
      <c r="I119" s="1207"/>
      <c r="J119" s="1207"/>
      <c r="K119" s="1208"/>
      <c r="L119" s="1208"/>
      <c r="M119" s="1209"/>
      <c r="N119" s="1210"/>
      <c r="O119" s="1211"/>
      <c r="P119" s="1212"/>
      <c r="Q119" s="1213"/>
      <c r="R119" s="1214"/>
      <c r="S119" s="1212"/>
    </row>
    <row r="120" spans="1:19" s="1187" customFormat="1" ht="16.5">
      <c r="A120" s="1174"/>
      <c r="B120" s="1215" t="s">
        <v>51</v>
      </c>
      <c r="C120" s="1216"/>
      <c r="D120" s="1217"/>
      <c r="E120" s="1217"/>
      <c r="F120" s="1218"/>
      <c r="G120" s="1219">
        <v>1</v>
      </c>
      <c r="H120" s="1180">
        <f t="shared" si="13"/>
        <v>30</v>
      </c>
      <c r="I120" s="1220"/>
      <c r="J120" s="1220"/>
      <c r="K120" s="1221"/>
      <c r="L120" s="1221"/>
      <c r="M120" s="1222"/>
      <c r="N120" s="1223"/>
      <c r="O120" s="1224"/>
      <c r="P120" s="1186"/>
      <c r="Q120" s="1184"/>
      <c r="R120" s="1185"/>
      <c r="S120" s="1186"/>
    </row>
    <row r="121" spans="1:19" s="1187" customFormat="1" ht="16.5">
      <c r="A121" s="1174" t="s">
        <v>206</v>
      </c>
      <c r="B121" s="1175" t="s">
        <v>52</v>
      </c>
      <c r="C121" s="1176">
        <v>2</v>
      </c>
      <c r="D121" s="1177"/>
      <c r="E121" s="1177"/>
      <c r="F121" s="1178"/>
      <c r="G121" s="1179">
        <v>6</v>
      </c>
      <c r="H121" s="1180">
        <f t="shared" si="13"/>
        <v>180</v>
      </c>
      <c r="I121" s="1181">
        <f>SUM(J121:L121)</f>
        <v>72</v>
      </c>
      <c r="J121" s="1181">
        <v>45</v>
      </c>
      <c r="K121" s="1181"/>
      <c r="L121" s="1181">
        <v>27</v>
      </c>
      <c r="M121" s="1182">
        <f>H121-I121</f>
        <v>108</v>
      </c>
      <c r="N121" s="1176"/>
      <c r="O121" s="1177">
        <v>8</v>
      </c>
      <c r="P121" s="1183"/>
      <c r="Q121" s="1184"/>
      <c r="R121" s="1185"/>
      <c r="S121" s="1186"/>
    </row>
    <row r="122" spans="1:19" s="1187" customFormat="1" ht="17.25" thickBot="1">
      <c r="A122" s="1188" t="s">
        <v>207</v>
      </c>
      <c r="B122" s="1189" t="s">
        <v>37</v>
      </c>
      <c r="C122" s="1190"/>
      <c r="D122" s="1191"/>
      <c r="E122" s="1191"/>
      <c r="F122" s="1192">
        <v>3</v>
      </c>
      <c r="G122" s="1193">
        <v>1</v>
      </c>
      <c r="H122" s="1194">
        <f t="shared" si="13"/>
        <v>30</v>
      </c>
      <c r="I122" s="1195">
        <v>10</v>
      </c>
      <c r="J122" s="1195"/>
      <c r="K122" s="1195"/>
      <c r="L122" s="1195">
        <v>10</v>
      </c>
      <c r="M122" s="1196"/>
      <c r="N122" s="1190"/>
      <c r="O122" s="1191"/>
      <c r="P122" s="1192">
        <v>1</v>
      </c>
      <c r="Q122" s="1197"/>
      <c r="R122" s="1198"/>
      <c r="S122" s="1199"/>
    </row>
    <row r="123" spans="1:19" s="1187" customFormat="1" ht="16.5">
      <c r="A123" s="1200" t="s">
        <v>204</v>
      </c>
      <c r="B123" s="1225" t="s">
        <v>67</v>
      </c>
      <c r="C123" s="1226"/>
      <c r="D123" s="1227"/>
      <c r="E123" s="1228"/>
      <c r="F123" s="1229"/>
      <c r="G123" s="1230">
        <f>G124+G125</f>
        <v>2</v>
      </c>
      <c r="H123" s="1231">
        <f>G123*30</f>
        <v>60</v>
      </c>
      <c r="I123" s="1228"/>
      <c r="J123" s="1228"/>
      <c r="K123" s="1228"/>
      <c r="L123" s="1228"/>
      <c r="M123" s="1229"/>
      <c r="N123" s="1232"/>
      <c r="O123" s="1228"/>
      <c r="P123" s="1229"/>
      <c r="Q123" s="1233"/>
      <c r="R123" s="1234"/>
      <c r="S123" s="1235"/>
    </row>
    <row r="124" spans="1:19" s="1187" customFormat="1" ht="16.5">
      <c r="A124" s="1236"/>
      <c r="B124" s="1237" t="s">
        <v>51</v>
      </c>
      <c r="C124" s="1238"/>
      <c r="D124" s="1239"/>
      <c r="E124" s="1239"/>
      <c r="F124" s="1240"/>
      <c r="G124" s="1241">
        <v>0.5</v>
      </c>
      <c r="H124" s="1242">
        <f>G124*30</f>
        <v>15</v>
      </c>
      <c r="I124" s="1239"/>
      <c r="J124" s="1243"/>
      <c r="K124" s="1239"/>
      <c r="L124" s="1239"/>
      <c r="M124" s="1240"/>
      <c r="N124" s="1244"/>
      <c r="O124" s="1245"/>
      <c r="P124" s="1246"/>
      <c r="Q124" s="1247"/>
      <c r="R124" s="1245"/>
      <c r="S124" s="1240"/>
    </row>
    <row r="125" spans="1:19" s="1187" customFormat="1" ht="17.25" thickBot="1">
      <c r="A125" s="1248" t="s">
        <v>208</v>
      </c>
      <c r="B125" s="1249" t="s">
        <v>52</v>
      </c>
      <c r="C125" s="1250"/>
      <c r="D125" s="1251">
        <v>2</v>
      </c>
      <c r="E125" s="1251"/>
      <c r="F125" s="1252"/>
      <c r="G125" s="1253">
        <v>1.5</v>
      </c>
      <c r="H125" s="1254">
        <f>G125*30</f>
        <v>45</v>
      </c>
      <c r="I125" s="1251">
        <f>SUM(J125:L125)</f>
        <v>18</v>
      </c>
      <c r="J125" s="1255">
        <v>9</v>
      </c>
      <c r="K125" s="1251"/>
      <c r="L125" s="1251">
        <v>9</v>
      </c>
      <c r="M125" s="1252">
        <f>H125-I125</f>
        <v>27</v>
      </c>
      <c r="N125" s="1256"/>
      <c r="O125" s="1257">
        <v>2</v>
      </c>
      <c r="P125" s="1258"/>
      <c r="Q125" s="1259"/>
      <c r="R125" s="1257"/>
      <c r="S125" s="1252"/>
    </row>
    <row r="126" spans="1:19" s="1187" customFormat="1" ht="16.5">
      <c r="A126" s="1200" t="s">
        <v>235</v>
      </c>
      <c r="B126" s="1260" t="s">
        <v>36</v>
      </c>
      <c r="C126" s="1202"/>
      <c r="D126" s="1261"/>
      <c r="E126" s="1262"/>
      <c r="F126" s="1263"/>
      <c r="G126" s="1264">
        <f>G127+G128</f>
        <v>3</v>
      </c>
      <c r="H126" s="1206">
        <f t="shared" si="13"/>
        <v>90</v>
      </c>
      <c r="I126" s="1265">
        <v>36</v>
      </c>
      <c r="J126" s="1265">
        <v>27</v>
      </c>
      <c r="K126" s="1265"/>
      <c r="L126" s="1265">
        <v>9</v>
      </c>
      <c r="M126" s="1266">
        <f>H126-I126</f>
        <v>54</v>
      </c>
      <c r="N126" s="1267"/>
      <c r="O126" s="1268"/>
      <c r="P126" s="1269"/>
      <c r="Q126" s="1270"/>
      <c r="R126" s="1234"/>
      <c r="S126" s="1271"/>
    </row>
    <row r="127" spans="1:19" s="1187" customFormat="1" ht="16.5">
      <c r="A127" s="1174"/>
      <c r="B127" s="1215" t="s">
        <v>51</v>
      </c>
      <c r="C127" s="1216"/>
      <c r="D127" s="1272"/>
      <c r="E127" s="1273"/>
      <c r="F127" s="1274"/>
      <c r="G127" s="1275">
        <v>0.5</v>
      </c>
      <c r="H127" s="1180">
        <f t="shared" si="13"/>
        <v>15</v>
      </c>
      <c r="I127" s="1276"/>
      <c r="J127" s="1276"/>
      <c r="K127" s="1276"/>
      <c r="L127" s="1276"/>
      <c r="M127" s="1277"/>
      <c r="N127" s="1278"/>
      <c r="O127" s="1279"/>
      <c r="P127" s="1280"/>
      <c r="Q127" s="1281"/>
      <c r="R127" s="1245"/>
      <c r="S127" s="1246"/>
    </row>
    <row r="128" spans="1:19" s="1187" customFormat="1" ht="17.25" thickBot="1">
      <c r="A128" s="1188" t="s">
        <v>236</v>
      </c>
      <c r="B128" s="1189" t="s">
        <v>52</v>
      </c>
      <c r="C128" s="1282"/>
      <c r="D128" s="1283">
        <v>3</v>
      </c>
      <c r="E128" s="1284"/>
      <c r="F128" s="1285"/>
      <c r="G128" s="1286">
        <v>2.5</v>
      </c>
      <c r="H128" s="1194">
        <f t="shared" si="13"/>
        <v>75</v>
      </c>
      <c r="I128" s="1287">
        <f>J128+K128+L128</f>
        <v>27</v>
      </c>
      <c r="J128" s="1287">
        <v>18</v>
      </c>
      <c r="K128" s="1287"/>
      <c r="L128" s="1287">
        <v>9</v>
      </c>
      <c r="M128" s="1288">
        <f>H128-I128</f>
        <v>48</v>
      </c>
      <c r="N128" s="1289"/>
      <c r="O128" s="1290"/>
      <c r="P128" s="1291">
        <v>3</v>
      </c>
      <c r="Q128" s="1292"/>
      <c r="R128" s="1257"/>
      <c r="S128" s="1258"/>
    </row>
    <row r="129" spans="1:19" s="1187" customFormat="1" ht="16.5">
      <c r="A129" s="1200" t="s">
        <v>237</v>
      </c>
      <c r="B129" s="1293" t="s">
        <v>42</v>
      </c>
      <c r="C129" s="1294"/>
      <c r="D129" s="1295"/>
      <c r="E129" s="1295"/>
      <c r="F129" s="1296"/>
      <c r="G129" s="1264">
        <f>G130+G131</f>
        <v>5</v>
      </c>
      <c r="H129" s="1297">
        <f t="shared" si="13"/>
        <v>150</v>
      </c>
      <c r="I129" s="1298"/>
      <c r="J129" s="1298"/>
      <c r="K129" s="1298"/>
      <c r="L129" s="1298"/>
      <c r="M129" s="1209"/>
      <c r="N129" s="1210"/>
      <c r="O129" s="1211"/>
      <c r="P129" s="1212"/>
      <c r="Q129" s="1213"/>
      <c r="R129" s="1214"/>
      <c r="S129" s="1212"/>
    </row>
    <row r="130" spans="1:19" s="1187" customFormat="1" ht="16.5">
      <c r="A130" s="1174"/>
      <c r="B130" s="1215" t="s">
        <v>51</v>
      </c>
      <c r="C130" s="1176"/>
      <c r="D130" s="1181"/>
      <c r="E130" s="1181"/>
      <c r="F130" s="1299"/>
      <c r="G130" s="1275">
        <v>2</v>
      </c>
      <c r="H130" s="1180">
        <f t="shared" si="13"/>
        <v>60</v>
      </c>
      <c r="I130" s="1300"/>
      <c r="J130" s="1300"/>
      <c r="K130" s="1300"/>
      <c r="L130" s="1300"/>
      <c r="M130" s="1222"/>
      <c r="N130" s="1223"/>
      <c r="O130" s="1224"/>
      <c r="P130" s="1186"/>
      <c r="Q130" s="1184"/>
      <c r="R130" s="1185"/>
      <c r="S130" s="1186"/>
    </row>
    <row r="131" spans="1:19" s="1187" customFormat="1" ht="17.25" thickBot="1">
      <c r="A131" s="1188" t="s">
        <v>240</v>
      </c>
      <c r="B131" s="1189" t="s">
        <v>52</v>
      </c>
      <c r="C131" s="1190"/>
      <c r="D131" s="1301">
        <v>4</v>
      </c>
      <c r="E131" s="1301"/>
      <c r="F131" s="1302"/>
      <c r="G131" s="1303">
        <v>3</v>
      </c>
      <c r="H131" s="1194">
        <f t="shared" si="13"/>
        <v>90</v>
      </c>
      <c r="I131" s="1195">
        <f>J131+K131+L131</f>
        <v>45</v>
      </c>
      <c r="J131" s="1195">
        <v>30</v>
      </c>
      <c r="K131" s="1195"/>
      <c r="L131" s="1195">
        <v>15</v>
      </c>
      <c r="M131" s="1304">
        <f>H131-I131</f>
        <v>45</v>
      </c>
      <c r="N131" s="1305"/>
      <c r="O131" s="1306"/>
      <c r="P131" s="1307"/>
      <c r="Q131" s="1308">
        <v>3</v>
      </c>
      <c r="R131" s="1198"/>
      <c r="S131" s="1199"/>
    </row>
    <row r="132" spans="1:19" ht="16.5">
      <c r="A132" s="574" t="s">
        <v>205</v>
      </c>
      <c r="B132" s="594" t="s">
        <v>49</v>
      </c>
      <c r="C132" s="446"/>
      <c r="D132" s="624"/>
      <c r="E132" s="624"/>
      <c r="F132" s="667"/>
      <c r="G132" s="668">
        <f>G133+G134</f>
        <v>9</v>
      </c>
      <c r="H132" s="797">
        <f t="shared" si="13"/>
        <v>270</v>
      </c>
      <c r="I132" s="49"/>
      <c r="J132" s="49"/>
      <c r="K132" s="49"/>
      <c r="L132" s="49"/>
      <c r="M132" s="575"/>
      <c r="N132" s="392"/>
      <c r="O132" s="57"/>
      <c r="P132" s="393"/>
      <c r="Q132" s="394"/>
      <c r="R132" s="297"/>
      <c r="S132" s="298"/>
    </row>
    <row r="133" spans="1:19" ht="16.5">
      <c r="A133" s="576"/>
      <c r="B133" s="577" t="s">
        <v>51</v>
      </c>
      <c r="C133" s="373"/>
      <c r="D133" s="376"/>
      <c r="E133" s="376"/>
      <c r="F133" s="595"/>
      <c r="G133" s="578">
        <v>5</v>
      </c>
      <c r="H133" s="579">
        <f t="shared" si="13"/>
        <v>150</v>
      </c>
      <c r="I133" s="64"/>
      <c r="J133" s="64"/>
      <c r="K133" s="64"/>
      <c r="L133" s="64"/>
      <c r="M133" s="580"/>
      <c r="N133" s="125"/>
      <c r="O133" s="72"/>
      <c r="P133" s="400"/>
      <c r="Q133" s="401"/>
      <c r="R133" s="237"/>
      <c r="S133" s="238"/>
    </row>
    <row r="134" spans="1:19" ht="17.25" thickBot="1">
      <c r="A134" s="582" t="s">
        <v>241</v>
      </c>
      <c r="B134" s="583" t="s">
        <v>52</v>
      </c>
      <c r="C134" s="171">
        <v>6</v>
      </c>
      <c r="D134" s="241"/>
      <c r="E134" s="241"/>
      <c r="F134" s="403"/>
      <c r="G134" s="584">
        <v>4</v>
      </c>
      <c r="H134" s="585">
        <f t="shared" si="13"/>
        <v>120</v>
      </c>
      <c r="I134" s="384">
        <f>SUM(J134:L134)</f>
        <v>48</v>
      </c>
      <c r="J134" s="384">
        <v>32</v>
      </c>
      <c r="K134" s="384"/>
      <c r="L134" s="384">
        <v>16</v>
      </c>
      <c r="M134" s="586">
        <f>H134-I134</f>
        <v>72</v>
      </c>
      <c r="N134" s="171"/>
      <c r="O134" s="241"/>
      <c r="P134" s="386"/>
      <c r="Q134" s="387"/>
      <c r="R134" s="596"/>
      <c r="S134" s="597">
        <f>I134/S7</f>
        <v>6</v>
      </c>
    </row>
    <row r="135" spans="1:19" ht="16.5">
      <c r="A135" s="574" t="s">
        <v>239</v>
      </c>
      <c r="B135" s="594" t="s">
        <v>48</v>
      </c>
      <c r="C135" s="598"/>
      <c r="D135" s="491"/>
      <c r="E135" s="492"/>
      <c r="F135" s="493"/>
      <c r="G135" s="588">
        <f>G136+G137</f>
        <v>9.5</v>
      </c>
      <c r="H135" s="797">
        <f t="shared" si="13"/>
        <v>285</v>
      </c>
      <c r="I135" s="250"/>
      <c r="J135" s="250"/>
      <c r="K135" s="250"/>
      <c r="L135" s="250"/>
      <c r="M135" s="251"/>
      <c r="N135" s="495"/>
      <c r="O135" s="250"/>
      <c r="P135" s="496"/>
      <c r="Q135" s="497"/>
      <c r="R135" s="498"/>
      <c r="S135" s="499"/>
    </row>
    <row r="136" spans="1:19" ht="16.5">
      <c r="A136" s="576"/>
      <c r="B136" s="577" t="s">
        <v>51</v>
      </c>
      <c r="C136" s="373"/>
      <c r="D136" s="376"/>
      <c r="E136" s="376"/>
      <c r="F136" s="595"/>
      <c r="G136" s="578">
        <v>5</v>
      </c>
      <c r="H136" s="579">
        <f t="shared" si="13"/>
        <v>150</v>
      </c>
      <c r="I136" s="397"/>
      <c r="J136" s="64"/>
      <c r="K136" s="64"/>
      <c r="L136" s="64"/>
      <c r="M136" s="599"/>
      <c r="N136" s="125"/>
      <c r="O136" s="72"/>
      <c r="P136" s="400"/>
      <c r="Q136" s="401"/>
      <c r="R136" s="237"/>
      <c r="S136" s="238"/>
    </row>
    <row r="137" spans="1:19" ht="17.25" thickBot="1">
      <c r="A137" s="582" t="s">
        <v>242</v>
      </c>
      <c r="B137" s="583" t="s">
        <v>52</v>
      </c>
      <c r="C137" s="171">
        <v>5</v>
      </c>
      <c r="D137" s="241"/>
      <c r="E137" s="241"/>
      <c r="F137" s="403"/>
      <c r="G137" s="584">
        <v>4.5</v>
      </c>
      <c r="H137" s="585">
        <f t="shared" si="13"/>
        <v>135</v>
      </c>
      <c r="I137" s="384">
        <f>SUM(J137:L137)</f>
        <v>54</v>
      </c>
      <c r="J137" s="384">
        <v>36</v>
      </c>
      <c r="K137" s="384"/>
      <c r="L137" s="384">
        <v>18</v>
      </c>
      <c r="M137" s="586">
        <f>H137-I137</f>
        <v>81</v>
      </c>
      <c r="N137" s="171"/>
      <c r="O137" s="241"/>
      <c r="P137" s="386"/>
      <c r="Q137" s="387"/>
      <c r="R137" s="596">
        <v>6</v>
      </c>
      <c r="S137" s="597"/>
    </row>
    <row r="138" spans="1:19" s="1187" customFormat="1" ht="16.5">
      <c r="A138" s="1200" t="s">
        <v>243</v>
      </c>
      <c r="B138" s="1293" t="s">
        <v>47</v>
      </c>
      <c r="C138" s="1309"/>
      <c r="D138" s="1261"/>
      <c r="E138" s="1262"/>
      <c r="F138" s="1263"/>
      <c r="G138" s="1264">
        <f>G139+G140+G141</f>
        <v>12</v>
      </c>
      <c r="H138" s="1206">
        <f t="shared" si="13"/>
        <v>360</v>
      </c>
      <c r="I138" s="1268"/>
      <c r="J138" s="1268"/>
      <c r="K138" s="1268"/>
      <c r="L138" s="1268"/>
      <c r="M138" s="1310"/>
      <c r="N138" s="1267"/>
      <c r="O138" s="1268"/>
      <c r="P138" s="1311"/>
      <c r="Q138" s="1312"/>
      <c r="R138" s="1313"/>
      <c r="S138" s="1311"/>
    </row>
    <row r="139" spans="1:20" s="1187" customFormat="1" ht="16.5">
      <c r="A139" s="1174"/>
      <c r="B139" s="1215" t="s">
        <v>51</v>
      </c>
      <c r="C139" s="1176"/>
      <c r="D139" s="1181"/>
      <c r="E139" s="1181"/>
      <c r="F139" s="1299"/>
      <c r="G139" s="1275">
        <v>4.5</v>
      </c>
      <c r="H139" s="1180">
        <f t="shared" si="13"/>
        <v>135</v>
      </c>
      <c r="I139" s="1220"/>
      <c r="J139" s="1300"/>
      <c r="K139" s="1300"/>
      <c r="L139" s="1300"/>
      <c r="M139" s="1314"/>
      <c r="N139" s="1223"/>
      <c r="O139" s="1224"/>
      <c r="P139" s="1186"/>
      <c r="Q139" s="1184"/>
      <c r="R139" s="1185"/>
      <c r="S139" s="1186"/>
      <c r="T139" s="1315"/>
    </row>
    <row r="140" spans="1:20" s="1187" customFormat="1" ht="16.5">
      <c r="A140" s="1174" t="s">
        <v>244</v>
      </c>
      <c r="B140" s="1175" t="s">
        <v>52</v>
      </c>
      <c r="C140" s="1316" t="s">
        <v>77</v>
      </c>
      <c r="D140" s="1177"/>
      <c r="E140" s="1177"/>
      <c r="F140" s="1178"/>
      <c r="G140" s="1317">
        <v>6.5</v>
      </c>
      <c r="H140" s="1180">
        <f t="shared" si="13"/>
        <v>195</v>
      </c>
      <c r="I140" s="1181">
        <f>SUM(J140:L140)</f>
        <v>75</v>
      </c>
      <c r="J140" s="1181">
        <v>45</v>
      </c>
      <c r="K140" s="1181"/>
      <c r="L140" s="1181">
        <v>30</v>
      </c>
      <c r="M140" s="1182">
        <f>H140-I140</f>
        <v>120</v>
      </c>
      <c r="N140" s="1176"/>
      <c r="O140" s="1177"/>
      <c r="P140" s="1183"/>
      <c r="Q140" s="1318">
        <f>I140/Q7</f>
        <v>5</v>
      </c>
      <c r="R140" s="1319"/>
      <c r="S140" s="1186"/>
      <c r="T140" s="1315"/>
    </row>
    <row r="141" spans="1:20" s="604" customFormat="1" ht="17.25" thickBot="1">
      <c r="A141" s="582" t="s">
        <v>260</v>
      </c>
      <c r="B141" s="583" t="s">
        <v>57</v>
      </c>
      <c r="C141" s="171"/>
      <c r="D141" s="241"/>
      <c r="E141" s="601"/>
      <c r="F141" s="386">
        <v>5</v>
      </c>
      <c r="G141" s="584">
        <v>1</v>
      </c>
      <c r="H141" s="585">
        <f t="shared" si="13"/>
        <v>30</v>
      </c>
      <c r="I141" s="384">
        <v>18</v>
      </c>
      <c r="J141" s="384"/>
      <c r="K141" s="384"/>
      <c r="L141" s="384">
        <v>18</v>
      </c>
      <c r="M141" s="586">
        <f>H141-I141</f>
        <v>12</v>
      </c>
      <c r="N141" s="171"/>
      <c r="O141" s="241"/>
      <c r="P141" s="386"/>
      <c r="Q141" s="387"/>
      <c r="R141" s="596">
        <f>I141/R7</f>
        <v>2</v>
      </c>
      <c r="S141" s="602"/>
      <c r="T141" s="603"/>
    </row>
    <row r="142" spans="1:20" s="1187" customFormat="1" ht="16.5">
      <c r="A142" s="1200" t="s">
        <v>202</v>
      </c>
      <c r="B142" s="1293" t="s">
        <v>46</v>
      </c>
      <c r="C142" s="1294"/>
      <c r="D142" s="1295"/>
      <c r="E142" s="1295"/>
      <c r="F142" s="1296"/>
      <c r="G142" s="1264">
        <v>4</v>
      </c>
      <c r="H142" s="1206">
        <f t="shared" si="13"/>
        <v>120</v>
      </c>
      <c r="I142" s="1295"/>
      <c r="J142" s="1298"/>
      <c r="K142" s="1298"/>
      <c r="L142" s="1298"/>
      <c r="M142" s="1320"/>
      <c r="N142" s="1210"/>
      <c r="O142" s="1211"/>
      <c r="P142" s="1212"/>
      <c r="Q142" s="1213"/>
      <c r="R142" s="1214"/>
      <c r="S142" s="1212"/>
      <c r="T142" s="1315"/>
    </row>
    <row r="143" spans="1:20" s="1187" customFormat="1" ht="16.5">
      <c r="A143" s="1174"/>
      <c r="B143" s="1215" t="s">
        <v>51</v>
      </c>
      <c r="C143" s="1176"/>
      <c r="D143" s="1181"/>
      <c r="E143" s="1181"/>
      <c r="F143" s="1299"/>
      <c r="G143" s="1275">
        <v>1</v>
      </c>
      <c r="H143" s="1180">
        <f t="shared" si="13"/>
        <v>30</v>
      </c>
      <c r="I143" s="1181"/>
      <c r="J143" s="1300"/>
      <c r="K143" s="1300"/>
      <c r="L143" s="1300"/>
      <c r="M143" s="1314"/>
      <c r="N143" s="1223"/>
      <c r="O143" s="1224"/>
      <c r="P143" s="1186"/>
      <c r="Q143" s="1184"/>
      <c r="R143" s="1185"/>
      <c r="S143" s="1186"/>
      <c r="T143" s="1315"/>
    </row>
    <row r="144" spans="1:20" s="1327" customFormat="1" ht="17.25" thickBot="1">
      <c r="A144" s="1188" t="s">
        <v>252</v>
      </c>
      <c r="B144" s="1189" t="s">
        <v>52</v>
      </c>
      <c r="C144" s="1190">
        <v>4</v>
      </c>
      <c r="D144" s="1195"/>
      <c r="E144" s="1195"/>
      <c r="F144" s="1321"/>
      <c r="G144" s="1286">
        <v>3</v>
      </c>
      <c r="H144" s="1194">
        <f t="shared" si="13"/>
        <v>90</v>
      </c>
      <c r="I144" s="1195">
        <v>45</v>
      </c>
      <c r="J144" s="1322">
        <v>30</v>
      </c>
      <c r="K144" s="1322"/>
      <c r="L144" s="1322">
        <v>15</v>
      </c>
      <c r="M144" s="1323">
        <f>H144-I144</f>
        <v>45</v>
      </c>
      <c r="N144" s="1324"/>
      <c r="O144" s="1325"/>
      <c r="P144" s="1199"/>
      <c r="Q144" s="1197">
        <v>3</v>
      </c>
      <c r="R144" s="1198"/>
      <c r="S144" s="1199"/>
      <c r="T144" s="1326"/>
    </row>
    <row r="145" spans="1:20" s="604" customFormat="1" ht="17.25" thickBot="1">
      <c r="A145" s="564" t="s">
        <v>253</v>
      </c>
      <c r="B145" s="605" t="s">
        <v>54</v>
      </c>
      <c r="C145" s="606"/>
      <c r="D145" s="565">
        <v>5</v>
      </c>
      <c r="E145" s="566"/>
      <c r="F145" s="567"/>
      <c r="G145" s="568">
        <v>5</v>
      </c>
      <c r="H145" s="569">
        <f t="shared" si="13"/>
        <v>150</v>
      </c>
      <c r="I145" s="570">
        <v>54</v>
      </c>
      <c r="J145" s="570">
        <v>36</v>
      </c>
      <c r="K145" s="570"/>
      <c r="L145" s="570">
        <v>18</v>
      </c>
      <c r="M145" s="607">
        <v>66</v>
      </c>
      <c r="N145" s="336"/>
      <c r="O145" s="337"/>
      <c r="P145" s="571"/>
      <c r="Q145" s="572"/>
      <c r="R145" s="573">
        <f>I145/R7</f>
        <v>6</v>
      </c>
      <c r="S145" s="428"/>
      <c r="T145" s="603"/>
    </row>
    <row r="146" spans="1:19" ht="17.25" thickBot="1">
      <c r="A146" s="3368" t="s">
        <v>283</v>
      </c>
      <c r="B146" s="3369"/>
      <c r="C146" s="608"/>
      <c r="D146" s="608"/>
      <c r="E146" s="608"/>
      <c r="F146" s="609"/>
      <c r="G146" s="610">
        <f>G116+G119+G126+G129+G132+G135+G138+G142+G145+G123</f>
        <v>62.5</v>
      </c>
      <c r="H146" s="611">
        <f>H116+H119+H126+H129+H132+H135+H138+H142+H145</f>
        <v>1815</v>
      </c>
      <c r="I146" s="562"/>
      <c r="J146" s="563"/>
      <c r="K146" s="563"/>
      <c r="L146" s="563"/>
      <c r="M146" s="612"/>
      <c r="N146" s="562"/>
      <c r="O146" s="563"/>
      <c r="P146" s="613"/>
      <c r="Q146" s="562"/>
      <c r="R146" s="563"/>
      <c r="S146" s="613"/>
    </row>
    <row r="147" spans="1:19" ht="17.25" thickBot="1">
      <c r="A147" s="3349" t="s">
        <v>145</v>
      </c>
      <c r="B147" s="3350"/>
      <c r="C147" s="515"/>
      <c r="D147" s="515"/>
      <c r="E147" s="515"/>
      <c r="F147" s="516"/>
      <c r="G147" s="568">
        <f>G145+G144+G141+G140+G137+G134+G131+G128+G122+G121+G118+G125</f>
        <v>42</v>
      </c>
      <c r="H147" s="518">
        <f aca="true" t="shared" si="14" ref="H147:M147">H145+H144+H141+H140+H137+H134+H131+H128+H122+H121+H116</f>
        <v>1245</v>
      </c>
      <c r="I147" s="518">
        <f t="shared" si="14"/>
        <v>448</v>
      </c>
      <c r="J147" s="518">
        <f t="shared" si="14"/>
        <v>272</v>
      </c>
      <c r="K147" s="518">
        <f t="shared" si="14"/>
        <v>0</v>
      </c>
      <c r="L147" s="518">
        <f t="shared" si="14"/>
        <v>176</v>
      </c>
      <c r="M147" s="518">
        <f t="shared" si="14"/>
        <v>597</v>
      </c>
      <c r="N147" s="1075">
        <f aca="true" t="shared" si="15" ref="N147:S147">SUM(N116:N145)</f>
        <v>0</v>
      </c>
      <c r="O147" s="1075">
        <f t="shared" si="15"/>
        <v>10</v>
      </c>
      <c r="P147" s="1075">
        <f t="shared" si="15"/>
        <v>4</v>
      </c>
      <c r="Q147" s="1075">
        <f t="shared" si="15"/>
        <v>11</v>
      </c>
      <c r="R147" s="1075">
        <f t="shared" si="15"/>
        <v>20</v>
      </c>
      <c r="S147" s="1075">
        <f t="shared" si="15"/>
        <v>6</v>
      </c>
    </row>
    <row r="148" spans="1:19" ht="17.25" thickBot="1">
      <c r="A148" s="3351" t="s">
        <v>123</v>
      </c>
      <c r="B148" s="3352"/>
      <c r="C148" s="182"/>
      <c r="D148" s="183"/>
      <c r="E148" s="183"/>
      <c r="F148" s="184"/>
      <c r="G148" s="614">
        <f>G117+G143+G139+G136+G133+G130+G127+G120+G124</f>
        <v>20.5</v>
      </c>
      <c r="H148" s="522"/>
      <c r="I148" s="615"/>
      <c r="J148" s="615"/>
      <c r="K148" s="615"/>
      <c r="L148" s="615"/>
      <c r="M148" s="615"/>
      <c r="N148" s="615"/>
      <c r="O148" s="615"/>
      <c r="P148" s="615"/>
      <c r="Q148" s="615"/>
      <c r="R148" s="615"/>
      <c r="S148" s="616"/>
    </row>
    <row r="149" spans="1:20" ht="17.25" thickBot="1">
      <c r="A149" s="867"/>
      <c r="B149" s="160"/>
      <c r="C149" s="160"/>
      <c r="D149" s="160"/>
      <c r="E149" s="160"/>
      <c r="F149" s="160"/>
      <c r="G149" s="617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58"/>
      <c r="T149" s="600"/>
    </row>
    <row r="150" spans="1:20" ht="17.25" thickBot="1">
      <c r="A150" s="3365" t="s">
        <v>188</v>
      </c>
      <c r="B150" s="3366"/>
      <c r="C150" s="3366"/>
      <c r="D150" s="3366"/>
      <c r="E150" s="3366"/>
      <c r="F150" s="3366"/>
      <c r="G150" s="3366"/>
      <c r="H150" s="3366"/>
      <c r="I150" s="3366"/>
      <c r="J150" s="3366"/>
      <c r="K150" s="3366"/>
      <c r="L150" s="3366"/>
      <c r="M150" s="3366"/>
      <c r="N150" s="3366"/>
      <c r="O150" s="3366"/>
      <c r="P150" s="3366"/>
      <c r="Q150" s="3366"/>
      <c r="R150" s="3366"/>
      <c r="S150" s="3367"/>
      <c r="T150" s="600"/>
    </row>
    <row r="151" spans="1:20" ht="16.5">
      <c r="A151" s="618" t="s">
        <v>201</v>
      </c>
      <c r="B151" s="587" t="s">
        <v>197</v>
      </c>
      <c r="C151" s="619"/>
      <c r="D151" s="620"/>
      <c r="E151" s="620"/>
      <c r="F151" s="621"/>
      <c r="G151" s="622">
        <f>G152+G153+G154+G155+G156+G157</f>
        <v>9.5</v>
      </c>
      <c r="H151" s="623">
        <f aca="true" t="shared" si="16" ref="H151:H189">G151*30</f>
        <v>285</v>
      </c>
      <c r="I151" s="624"/>
      <c r="J151" s="624"/>
      <c r="K151" s="624"/>
      <c r="L151" s="624"/>
      <c r="M151" s="625"/>
      <c r="N151" s="626"/>
      <c r="O151" s="620"/>
      <c r="P151" s="627"/>
      <c r="Q151" s="628"/>
      <c r="R151" s="629"/>
      <c r="S151" s="630"/>
      <c r="T151" s="600"/>
    </row>
    <row r="152" spans="1:20" s="604" customFormat="1" ht="16.5">
      <c r="A152" s="631"/>
      <c r="B152" s="577" t="s">
        <v>51</v>
      </c>
      <c r="C152" s="632"/>
      <c r="D152" s="633"/>
      <c r="E152" s="634"/>
      <c r="F152" s="635"/>
      <c r="G152" s="636">
        <v>0</v>
      </c>
      <c r="H152" s="637">
        <f t="shared" si="16"/>
        <v>0</v>
      </c>
      <c r="I152" s="638"/>
      <c r="J152" s="638"/>
      <c r="K152" s="638"/>
      <c r="L152" s="638"/>
      <c r="M152" s="639"/>
      <c r="N152" s="632"/>
      <c r="O152" s="633"/>
      <c r="P152" s="635"/>
      <c r="Q152" s="640"/>
      <c r="R152" s="641"/>
      <c r="S152" s="642"/>
      <c r="T152" s="603"/>
    </row>
    <row r="153" spans="1:20" ht="16.5">
      <c r="A153" s="643" t="s">
        <v>245</v>
      </c>
      <c r="B153" s="581" t="s">
        <v>52</v>
      </c>
      <c r="C153" s="632"/>
      <c r="D153" s="638"/>
      <c r="E153" s="638"/>
      <c r="F153" s="644"/>
      <c r="G153" s="645">
        <v>2.5</v>
      </c>
      <c r="H153" s="637">
        <f t="shared" si="16"/>
        <v>75</v>
      </c>
      <c r="I153" s="646">
        <v>30</v>
      </c>
      <c r="J153" s="638"/>
      <c r="K153" s="638"/>
      <c r="L153" s="638">
        <v>30</v>
      </c>
      <c r="M153" s="647">
        <f>H153-I153</f>
        <v>45</v>
      </c>
      <c r="N153" s="648"/>
      <c r="O153" s="649">
        <v>3</v>
      </c>
      <c r="P153" s="642"/>
      <c r="Q153" s="650"/>
      <c r="R153" s="651"/>
      <c r="S153" s="652"/>
      <c r="T153" s="600"/>
    </row>
    <row r="154" spans="1:20" ht="16.5">
      <c r="A154" s="643" t="s">
        <v>246</v>
      </c>
      <c r="B154" s="581" t="s">
        <v>52</v>
      </c>
      <c r="C154" s="632"/>
      <c r="D154" s="638">
        <v>3</v>
      </c>
      <c r="E154" s="638"/>
      <c r="F154" s="644"/>
      <c r="G154" s="645">
        <v>2</v>
      </c>
      <c r="H154" s="637">
        <f t="shared" si="16"/>
        <v>60</v>
      </c>
      <c r="I154" s="646">
        <f>L154+J154</f>
        <v>20</v>
      </c>
      <c r="J154" s="638"/>
      <c r="K154" s="638"/>
      <c r="L154" s="638">
        <v>20</v>
      </c>
      <c r="M154" s="647">
        <f>H154-I154</f>
        <v>40</v>
      </c>
      <c r="N154" s="648"/>
      <c r="O154" s="649"/>
      <c r="P154" s="642">
        <v>2</v>
      </c>
      <c r="Q154" s="650"/>
      <c r="R154" s="651"/>
      <c r="S154" s="652"/>
      <c r="T154" s="600"/>
    </row>
    <row r="155" spans="1:20" ht="16.5">
      <c r="A155" s="643" t="s">
        <v>247</v>
      </c>
      <c r="B155" s="581" t="s">
        <v>52</v>
      </c>
      <c r="C155" s="632"/>
      <c r="D155" s="638"/>
      <c r="E155" s="638"/>
      <c r="F155" s="644"/>
      <c r="G155" s="645">
        <v>3</v>
      </c>
      <c r="H155" s="637">
        <f t="shared" si="16"/>
        <v>90</v>
      </c>
      <c r="I155" s="646">
        <f>L155+J155</f>
        <v>45</v>
      </c>
      <c r="J155" s="638"/>
      <c r="K155" s="638"/>
      <c r="L155" s="638">
        <v>45</v>
      </c>
      <c r="M155" s="647">
        <f>H155-I155</f>
        <v>45</v>
      </c>
      <c r="N155" s="648"/>
      <c r="O155" s="649"/>
      <c r="P155" s="642"/>
      <c r="Q155" s="650">
        <v>3</v>
      </c>
      <c r="R155" s="651"/>
      <c r="S155" s="652"/>
      <c r="T155" s="600"/>
    </row>
    <row r="156" spans="1:20" s="604" customFormat="1" ht="16.5">
      <c r="A156" s="643" t="s">
        <v>248</v>
      </c>
      <c r="B156" s="581" t="s">
        <v>52</v>
      </c>
      <c r="C156" s="632">
        <v>5</v>
      </c>
      <c r="D156" s="638"/>
      <c r="E156" s="638"/>
      <c r="F156" s="644"/>
      <c r="G156" s="645">
        <v>2</v>
      </c>
      <c r="H156" s="637">
        <f t="shared" si="16"/>
        <v>60</v>
      </c>
      <c r="I156" s="646">
        <f>L156+J156</f>
        <v>20</v>
      </c>
      <c r="J156" s="638"/>
      <c r="K156" s="638"/>
      <c r="L156" s="638">
        <v>20</v>
      </c>
      <c r="M156" s="647">
        <f>H156-I156</f>
        <v>40</v>
      </c>
      <c r="N156" s="648"/>
      <c r="O156" s="649"/>
      <c r="P156" s="642"/>
      <c r="Q156" s="650"/>
      <c r="R156" s="651">
        <v>2</v>
      </c>
      <c r="S156" s="652"/>
      <c r="T156" s="603"/>
    </row>
    <row r="157" spans="1:20" ht="17.25" thickBot="1">
      <c r="A157" s="653" t="s">
        <v>249</v>
      </c>
      <c r="B157" s="583" t="s">
        <v>52</v>
      </c>
      <c r="C157" s="654"/>
      <c r="D157" s="655"/>
      <c r="E157" s="655"/>
      <c r="F157" s="656"/>
      <c r="G157" s="657"/>
      <c r="H157" s="658">
        <f t="shared" si="16"/>
        <v>0</v>
      </c>
      <c r="I157" s="655"/>
      <c r="J157" s="655"/>
      <c r="K157" s="655"/>
      <c r="L157" s="659"/>
      <c r="M157" s="660"/>
      <c r="N157" s="661"/>
      <c r="O157" s="662"/>
      <c r="P157" s="663"/>
      <c r="Q157" s="664"/>
      <c r="R157" s="665"/>
      <c r="S157" s="666"/>
      <c r="T157" s="600"/>
    </row>
    <row r="158" spans="1:20" s="1187" customFormat="1" ht="16.5">
      <c r="A158" s="1328" t="s">
        <v>203</v>
      </c>
      <c r="B158" s="1293" t="s">
        <v>29</v>
      </c>
      <c r="C158" s="1329"/>
      <c r="D158" s="1330"/>
      <c r="E158" s="1330"/>
      <c r="F158" s="1331"/>
      <c r="G158" s="1332">
        <f>G159+G160</f>
        <v>4.5</v>
      </c>
      <c r="H158" s="1333">
        <f t="shared" si="16"/>
        <v>135</v>
      </c>
      <c r="I158" s="1330"/>
      <c r="J158" s="1330"/>
      <c r="K158" s="1330"/>
      <c r="L158" s="1330"/>
      <c r="M158" s="1334"/>
      <c r="N158" s="1335"/>
      <c r="O158" s="1336"/>
      <c r="P158" s="1337"/>
      <c r="Q158" s="1338"/>
      <c r="R158" s="1339"/>
      <c r="S158" s="1337"/>
      <c r="T158" s="1315"/>
    </row>
    <row r="159" spans="1:20" s="1187" customFormat="1" ht="16.5">
      <c r="A159" s="1340"/>
      <c r="B159" s="1215" t="s">
        <v>51</v>
      </c>
      <c r="C159" s="1341"/>
      <c r="D159" s="1342"/>
      <c r="E159" s="1342"/>
      <c r="F159" s="1343"/>
      <c r="G159" s="1219">
        <v>2</v>
      </c>
      <c r="H159" s="1344">
        <f t="shared" si="16"/>
        <v>60</v>
      </c>
      <c r="I159" s="1342"/>
      <c r="J159" s="1342"/>
      <c r="K159" s="1342"/>
      <c r="L159" s="1342"/>
      <c r="M159" s="1345"/>
      <c r="N159" s="1346"/>
      <c r="O159" s="1347"/>
      <c r="P159" s="1348"/>
      <c r="Q159" s="1349"/>
      <c r="R159" s="1350"/>
      <c r="S159" s="1348"/>
      <c r="T159" s="1315"/>
    </row>
    <row r="160" spans="1:20" s="1187" customFormat="1" ht="17.25" thickBot="1">
      <c r="A160" s="1351" t="s">
        <v>206</v>
      </c>
      <c r="B160" s="1189" t="s">
        <v>52</v>
      </c>
      <c r="C160" s="1352">
        <v>2</v>
      </c>
      <c r="D160" s="1353"/>
      <c r="E160" s="1353"/>
      <c r="F160" s="1354"/>
      <c r="G160" s="1193">
        <v>2.5</v>
      </c>
      <c r="H160" s="1355">
        <f t="shared" si="16"/>
        <v>75</v>
      </c>
      <c r="I160" s="1356">
        <f>L160+J160</f>
        <v>36</v>
      </c>
      <c r="J160" s="1301">
        <v>18</v>
      </c>
      <c r="K160" s="1301"/>
      <c r="L160" s="1301">
        <v>18</v>
      </c>
      <c r="M160" s="1357">
        <f>H160-I160</f>
        <v>39</v>
      </c>
      <c r="N160" s="1352"/>
      <c r="O160" s="1353">
        <f>I160/O7</f>
        <v>4</v>
      </c>
      <c r="P160" s="1358"/>
      <c r="Q160" s="1359"/>
      <c r="R160" s="1360"/>
      <c r="S160" s="1361"/>
      <c r="T160" s="1315"/>
    </row>
    <row r="161" spans="1:20" ht="16.5">
      <c r="A161" s="618" t="s">
        <v>204</v>
      </c>
      <c r="B161" s="594" t="s">
        <v>189</v>
      </c>
      <c r="C161" s="682"/>
      <c r="D161" s="683"/>
      <c r="E161" s="683"/>
      <c r="F161" s="684"/>
      <c r="G161" s="668">
        <f>G163+G162</f>
        <v>5</v>
      </c>
      <c r="H161" s="623">
        <f t="shared" si="16"/>
        <v>150</v>
      </c>
      <c r="I161" s="683"/>
      <c r="J161" s="683"/>
      <c r="K161" s="683"/>
      <c r="L161" s="683"/>
      <c r="M161" s="685"/>
      <c r="N161" s="686"/>
      <c r="O161" s="687"/>
      <c r="P161" s="688"/>
      <c r="Q161" s="689"/>
      <c r="R161" s="690"/>
      <c r="S161" s="630"/>
      <c r="T161" s="600"/>
    </row>
    <row r="162" spans="1:20" ht="16.5">
      <c r="A162" s="643"/>
      <c r="B162" s="691" t="s">
        <v>200</v>
      </c>
      <c r="C162" s="692"/>
      <c r="D162" s="646"/>
      <c r="E162" s="646"/>
      <c r="F162" s="693"/>
      <c r="G162" s="673">
        <v>1.5</v>
      </c>
      <c r="H162" s="637">
        <f t="shared" si="16"/>
        <v>45</v>
      </c>
      <c r="I162" s="646"/>
      <c r="J162" s="646"/>
      <c r="K162" s="646"/>
      <c r="L162" s="646"/>
      <c r="M162" s="647"/>
      <c r="N162" s="694"/>
      <c r="O162" s="695"/>
      <c r="P162" s="696"/>
      <c r="Q162" s="697"/>
      <c r="R162" s="698"/>
      <c r="S162" s="652"/>
      <c r="T162" s="600"/>
    </row>
    <row r="163" spans="1:20" ht="17.25" thickBot="1">
      <c r="A163" s="653" t="s">
        <v>208</v>
      </c>
      <c r="B163" s="583" t="s">
        <v>52</v>
      </c>
      <c r="C163" s="654">
        <v>6</v>
      </c>
      <c r="D163" s="655"/>
      <c r="E163" s="655"/>
      <c r="F163" s="656"/>
      <c r="G163" s="657">
        <v>3.5</v>
      </c>
      <c r="H163" s="658">
        <f t="shared" si="16"/>
        <v>105</v>
      </c>
      <c r="I163" s="655">
        <f>L163+J163</f>
        <v>48</v>
      </c>
      <c r="J163" s="655">
        <v>32</v>
      </c>
      <c r="K163" s="655"/>
      <c r="L163" s="655">
        <v>16</v>
      </c>
      <c r="M163" s="660">
        <f>H163-I163</f>
        <v>57</v>
      </c>
      <c r="N163" s="661"/>
      <c r="O163" s="662"/>
      <c r="P163" s="663"/>
      <c r="Q163" s="664"/>
      <c r="R163" s="665"/>
      <c r="S163" s="666">
        <f>I163/S7</f>
        <v>6</v>
      </c>
      <c r="T163" s="600"/>
    </row>
    <row r="164" spans="1:20" s="1187" customFormat="1" ht="16.5">
      <c r="A164" s="1328" t="s">
        <v>235</v>
      </c>
      <c r="B164" s="1260" t="s">
        <v>36</v>
      </c>
      <c r="C164" s="1362"/>
      <c r="D164" s="1363"/>
      <c r="E164" s="1363"/>
      <c r="F164" s="1364"/>
      <c r="G164" s="1332">
        <f>G165+G166+G167</f>
        <v>6</v>
      </c>
      <c r="H164" s="1333">
        <f t="shared" si="16"/>
        <v>180</v>
      </c>
      <c r="I164" s="1363"/>
      <c r="J164" s="1363"/>
      <c r="K164" s="1363"/>
      <c r="L164" s="1363"/>
      <c r="M164" s="1365"/>
      <c r="N164" s="1366"/>
      <c r="O164" s="1367"/>
      <c r="P164" s="1368"/>
      <c r="Q164" s="1369"/>
      <c r="R164" s="1370"/>
      <c r="S164" s="1371"/>
      <c r="T164" s="1315"/>
    </row>
    <row r="165" spans="1:20" s="1187" customFormat="1" ht="16.5">
      <c r="A165" s="1340"/>
      <c r="B165" s="1372" t="s">
        <v>200</v>
      </c>
      <c r="C165" s="1373"/>
      <c r="D165" s="1374"/>
      <c r="E165" s="1374"/>
      <c r="F165" s="1375"/>
      <c r="G165" s="1219">
        <v>1.5</v>
      </c>
      <c r="H165" s="1344">
        <f t="shared" si="16"/>
        <v>45</v>
      </c>
      <c r="I165" s="1374"/>
      <c r="J165" s="1374"/>
      <c r="K165" s="1374"/>
      <c r="L165" s="1374"/>
      <c r="M165" s="1376"/>
      <c r="N165" s="1377"/>
      <c r="O165" s="1378"/>
      <c r="P165" s="1379"/>
      <c r="Q165" s="1380"/>
      <c r="R165" s="1381"/>
      <c r="S165" s="1382"/>
      <c r="T165" s="1315"/>
    </row>
    <row r="166" spans="1:20" s="1187" customFormat="1" ht="16.5">
      <c r="A166" s="1340" t="s">
        <v>236</v>
      </c>
      <c r="B166" s="1175" t="s">
        <v>52</v>
      </c>
      <c r="C166" s="1373"/>
      <c r="D166" s="1374"/>
      <c r="E166" s="1374"/>
      <c r="F166" s="1375"/>
      <c r="G166" s="1383">
        <v>2.5</v>
      </c>
      <c r="H166" s="1344">
        <f t="shared" si="16"/>
        <v>75</v>
      </c>
      <c r="I166" s="1374">
        <f>L166+J166</f>
        <v>27</v>
      </c>
      <c r="J166" s="1374">
        <v>18</v>
      </c>
      <c r="K166" s="1374"/>
      <c r="L166" s="1374">
        <v>9</v>
      </c>
      <c r="M166" s="1384">
        <f>H166-I166</f>
        <v>48</v>
      </c>
      <c r="N166" s="1377"/>
      <c r="O166" s="1385">
        <f>I166/O7</f>
        <v>3</v>
      </c>
      <c r="P166" s="1379"/>
      <c r="Q166" s="1380"/>
      <c r="R166" s="1381"/>
      <c r="S166" s="1382"/>
      <c r="T166" s="1315"/>
    </row>
    <row r="167" spans="1:20" s="1187" customFormat="1" ht="17.25" thickBot="1">
      <c r="A167" s="1351" t="s">
        <v>238</v>
      </c>
      <c r="B167" s="1189" t="s">
        <v>52</v>
      </c>
      <c r="C167" s="1386">
        <v>3</v>
      </c>
      <c r="D167" s="1356"/>
      <c r="E167" s="1356"/>
      <c r="F167" s="1387"/>
      <c r="G167" s="1303">
        <v>2</v>
      </c>
      <c r="H167" s="1355">
        <f t="shared" si="16"/>
        <v>60</v>
      </c>
      <c r="I167" s="1356">
        <f>L167+J167</f>
        <v>20</v>
      </c>
      <c r="J167" s="1356">
        <v>10</v>
      </c>
      <c r="K167" s="1356"/>
      <c r="L167" s="1356">
        <v>10</v>
      </c>
      <c r="M167" s="1357">
        <f>H167-I167</f>
        <v>40</v>
      </c>
      <c r="N167" s="1388"/>
      <c r="O167" s="1389"/>
      <c r="P167" s="1390">
        <v>2</v>
      </c>
      <c r="Q167" s="1391"/>
      <c r="R167" s="1392"/>
      <c r="S167" s="1393"/>
      <c r="T167" s="1315"/>
    </row>
    <row r="168" spans="1:19" s="1187" customFormat="1" ht="16.5">
      <c r="A168" s="1328" t="s">
        <v>237</v>
      </c>
      <c r="B168" s="1260" t="s">
        <v>195</v>
      </c>
      <c r="C168" s="1394"/>
      <c r="D168" s="1363"/>
      <c r="E168" s="1363"/>
      <c r="F168" s="1364"/>
      <c r="G168" s="1395">
        <f>G169+G170</f>
        <v>6</v>
      </c>
      <c r="H168" s="1333">
        <f t="shared" si="16"/>
        <v>180</v>
      </c>
      <c r="I168" s="1363"/>
      <c r="J168" s="1363"/>
      <c r="K168" s="1363"/>
      <c r="L168" s="1363"/>
      <c r="M168" s="1365"/>
      <c r="N168" s="1366"/>
      <c r="O168" s="1367"/>
      <c r="P168" s="1396"/>
      <c r="Q168" s="1397"/>
      <c r="R168" s="1398"/>
      <c r="S168" s="1396"/>
    </row>
    <row r="169" spans="1:19" s="1187" customFormat="1" ht="16.5">
      <c r="A169" s="1340"/>
      <c r="B169" s="1372" t="s">
        <v>200</v>
      </c>
      <c r="C169" s="1399"/>
      <c r="D169" s="1374"/>
      <c r="E169" s="1374"/>
      <c r="F169" s="1375"/>
      <c r="G169" s="1400">
        <v>1</v>
      </c>
      <c r="H169" s="1344">
        <f t="shared" si="16"/>
        <v>30</v>
      </c>
      <c r="I169" s="1374"/>
      <c r="J169" s="1374"/>
      <c r="K169" s="1374"/>
      <c r="L169" s="1374"/>
      <c r="M169" s="1376"/>
      <c r="N169" s="1377"/>
      <c r="O169" s="1378"/>
      <c r="P169" s="1401"/>
      <c r="Q169" s="1402"/>
      <c r="R169" s="1403"/>
      <c r="S169" s="1401"/>
    </row>
    <row r="170" spans="1:19" s="1187" customFormat="1" ht="17.25" thickBot="1">
      <c r="A170" s="1351" t="s">
        <v>240</v>
      </c>
      <c r="B170" s="1189" t="s">
        <v>52</v>
      </c>
      <c r="C170" s="1359">
        <v>5</v>
      </c>
      <c r="D170" s="1356"/>
      <c r="E170" s="1356"/>
      <c r="F170" s="1387"/>
      <c r="G170" s="1404">
        <v>5</v>
      </c>
      <c r="H170" s="1355">
        <f t="shared" si="16"/>
        <v>150</v>
      </c>
      <c r="I170" s="1356">
        <v>54</v>
      </c>
      <c r="J170" s="1356">
        <v>36</v>
      </c>
      <c r="K170" s="1356"/>
      <c r="L170" s="1356">
        <v>18</v>
      </c>
      <c r="M170" s="1357">
        <f>H170-I170</f>
        <v>96</v>
      </c>
      <c r="N170" s="1388"/>
      <c r="O170" s="1405"/>
      <c r="P170" s="1406"/>
      <c r="Q170" s="1407"/>
      <c r="R170" s="1408">
        <v>6</v>
      </c>
      <c r="S170" s="1406"/>
    </row>
    <row r="171" spans="1:19" s="1187" customFormat="1" ht="16.5">
      <c r="A171" s="1328" t="s">
        <v>205</v>
      </c>
      <c r="B171" s="1260" t="s">
        <v>190</v>
      </c>
      <c r="C171" s="1329"/>
      <c r="D171" s="1409"/>
      <c r="E171" s="1409"/>
      <c r="F171" s="1410"/>
      <c r="G171" s="1411">
        <f>G172+G173+G174</f>
        <v>11</v>
      </c>
      <c r="H171" s="1333">
        <f t="shared" si="16"/>
        <v>330</v>
      </c>
      <c r="I171" s="1330"/>
      <c r="J171" s="1330"/>
      <c r="K171" s="1330"/>
      <c r="L171" s="1330"/>
      <c r="M171" s="1412"/>
      <c r="N171" s="1329"/>
      <c r="O171" s="1409"/>
      <c r="P171" s="1410"/>
      <c r="Q171" s="1413"/>
      <c r="R171" s="1339"/>
      <c r="S171" s="1337"/>
    </row>
    <row r="172" spans="1:20" s="1187" customFormat="1" ht="16.5">
      <c r="A172" s="1340"/>
      <c r="B172" s="1372" t="s">
        <v>200</v>
      </c>
      <c r="C172" s="1341"/>
      <c r="D172" s="1414"/>
      <c r="E172" s="1414"/>
      <c r="F172" s="1415"/>
      <c r="G172" s="1416">
        <v>3.5</v>
      </c>
      <c r="H172" s="1344">
        <f t="shared" si="16"/>
        <v>105</v>
      </c>
      <c r="I172" s="1342"/>
      <c r="J172" s="1342"/>
      <c r="K172" s="1342"/>
      <c r="L172" s="1342"/>
      <c r="M172" s="1417"/>
      <c r="N172" s="1341"/>
      <c r="O172" s="1414"/>
      <c r="P172" s="1415"/>
      <c r="Q172" s="1349"/>
      <c r="R172" s="1350"/>
      <c r="S172" s="1348"/>
      <c r="T172" s="1315"/>
    </row>
    <row r="173" spans="1:20" s="1187" customFormat="1" ht="16.5">
      <c r="A173" s="1340" t="s">
        <v>241</v>
      </c>
      <c r="B173" s="1175" t="s">
        <v>52</v>
      </c>
      <c r="C173" s="1418">
        <v>4</v>
      </c>
      <c r="D173" s="1419"/>
      <c r="E173" s="1419"/>
      <c r="F173" s="1420"/>
      <c r="G173" s="1179">
        <v>6</v>
      </c>
      <c r="H173" s="1344">
        <f t="shared" si="16"/>
        <v>180</v>
      </c>
      <c r="I173" s="1374">
        <f>L173+J173</f>
        <v>60</v>
      </c>
      <c r="J173" s="1374">
        <v>45</v>
      </c>
      <c r="K173" s="1374"/>
      <c r="L173" s="1374">
        <v>15</v>
      </c>
      <c r="M173" s="1384">
        <f>H173-I173</f>
        <v>120</v>
      </c>
      <c r="N173" s="1421"/>
      <c r="O173" s="1422"/>
      <c r="P173" s="1423"/>
      <c r="Q173" s="1399">
        <f>I173/Q7</f>
        <v>4</v>
      </c>
      <c r="R173" s="1374"/>
      <c r="S173" s="1423"/>
      <c r="T173" s="1315"/>
    </row>
    <row r="174" spans="1:20" s="1187" customFormat="1" ht="17.25" thickBot="1">
      <c r="A174" s="1351" t="s">
        <v>250</v>
      </c>
      <c r="B174" s="1189" t="s">
        <v>199</v>
      </c>
      <c r="C174" s="1424"/>
      <c r="D174" s="1425"/>
      <c r="E174" s="1425"/>
      <c r="F174" s="1426">
        <v>5</v>
      </c>
      <c r="G174" s="1193">
        <v>1.5</v>
      </c>
      <c r="H174" s="1355">
        <f t="shared" si="16"/>
        <v>45</v>
      </c>
      <c r="I174" s="1356">
        <f>L174+J174</f>
        <v>18</v>
      </c>
      <c r="J174" s="1356"/>
      <c r="K174" s="1356"/>
      <c r="L174" s="1356">
        <v>18</v>
      </c>
      <c r="M174" s="1357">
        <f>H174-I174</f>
        <v>27</v>
      </c>
      <c r="N174" s="1427"/>
      <c r="O174" s="1428"/>
      <c r="P174" s="1429"/>
      <c r="Q174" s="1359"/>
      <c r="R174" s="1356">
        <f>I174/R7</f>
        <v>2</v>
      </c>
      <c r="S174" s="1429"/>
      <c r="T174" s="1315"/>
    </row>
    <row r="175" spans="1:20" ht="16.5">
      <c r="A175" s="618" t="s">
        <v>239</v>
      </c>
      <c r="B175" s="587" t="s">
        <v>193</v>
      </c>
      <c r="C175" s="626"/>
      <c r="D175" s="624"/>
      <c r="E175" s="624"/>
      <c r="F175" s="667"/>
      <c r="G175" s="668">
        <f>G176+G177</f>
        <v>3</v>
      </c>
      <c r="H175" s="623">
        <f t="shared" si="16"/>
        <v>90</v>
      </c>
      <c r="I175" s="718"/>
      <c r="J175" s="624"/>
      <c r="K175" s="624"/>
      <c r="L175" s="624"/>
      <c r="M175" s="719"/>
      <c r="N175" s="669"/>
      <c r="O175" s="670"/>
      <c r="P175" s="671"/>
      <c r="Q175" s="716"/>
      <c r="R175" s="672"/>
      <c r="S175" s="630"/>
      <c r="T175" s="600"/>
    </row>
    <row r="176" spans="1:20" ht="16.5">
      <c r="A176" s="643"/>
      <c r="B176" s="691" t="s">
        <v>200</v>
      </c>
      <c r="C176" s="632"/>
      <c r="D176" s="638"/>
      <c r="E176" s="638"/>
      <c r="F176" s="644"/>
      <c r="G176" s="673">
        <v>0.5</v>
      </c>
      <c r="H176" s="637">
        <f t="shared" si="16"/>
        <v>15</v>
      </c>
      <c r="I176" s="720"/>
      <c r="J176" s="638"/>
      <c r="K176" s="638"/>
      <c r="L176" s="638"/>
      <c r="M176" s="721"/>
      <c r="N176" s="648"/>
      <c r="O176" s="649"/>
      <c r="P176" s="642"/>
      <c r="Q176" s="650"/>
      <c r="R176" s="651"/>
      <c r="S176" s="652"/>
      <c r="T176" s="600"/>
    </row>
    <row r="177" spans="1:20" ht="17.25" thickBot="1">
      <c r="A177" s="653" t="s">
        <v>242</v>
      </c>
      <c r="B177" s="583" t="s">
        <v>52</v>
      </c>
      <c r="C177" s="674"/>
      <c r="D177" s="659">
        <v>6</v>
      </c>
      <c r="E177" s="659"/>
      <c r="F177" s="722"/>
      <c r="G177" s="657">
        <v>2.5</v>
      </c>
      <c r="H177" s="658">
        <f t="shared" si="16"/>
        <v>75</v>
      </c>
      <c r="I177" s="655">
        <f>L177+J177</f>
        <v>30</v>
      </c>
      <c r="J177" s="659">
        <v>20</v>
      </c>
      <c r="K177" s="659"/>
      <c r="L177" s="659">
        <v>10</v>
      </c>
      <c r="M177" s="660">
        <f>H177-I177</f>
        <v>45</v>
      </c>
      <c r="N177" s="723"/>
      <c r="O177" s="724"/>
      <c r="P177" s="725"/>
      <c r="Q177" s="726"/>
      <c r="R177" s="727">
        <v>3</v>
      </c>
      <c r="S177" s="666"/>
      <c r="T177" s="600"/>
    </row>
    <row r="178" spans="1:20" ht="16.5">
      <c r="A178" s="618" t="s">
        <v>251</v>
      </c>
      <c r="B178" s="587" t="s">
        <v>194</v>
      </c>
      <c r="C178" s="626"/>
      <c r="D178" s="620"/>
      <c r="E178" s="620"/>
      <c r="F178" s="621"/>
      <c r="G178" s="622">
        <f>G179+G180</f>
        <v>5</v>
      </c>
      <c r="H178" s="623">
        <f t="shared" si="16"/>
        <v>150</v>
      </c>
      <c r="I178" s="624"/>
      <c r="J178" s="624"/>
      <c r="K178" s="624"/>
      <c r="L178" s="624"/>
      <c r="M178" s="625"/>
      <c r="N178" s="626"/>
      <c r="O178" s="620"/>
      <c r="P178" s="627"/>
      <c r="Q178" s="628"/>
      <c r="R178" s="629"/>
      <c r="S178" s="728"/>
      <c r="T178" s="600"/>
    </row>
    <row r="179" spans="1:20" ht="16.5">
      <c r="A179" s="643"/>
      <c r="B179" s="691" t="s">
        <v>200</v>
      </c>
      <c r="C179" s="632"/>
      <c r="D179" s="633"/>
      <c r="E179" s="633"/>
      <c r="F179" s="729"/>
      <c r="G179" s="636">
        <v>2.5</v>
      </c>
      <c r="H179" s="637">
        <f t="shared" si="16"/>
        <v>75</v>
      </c>
      <c r="I179" s="638"/>
      <c r="J179" s="638"/>
      <c r="K179" s="638"/>
      <c r="L179" s="638"/>
      <c r="M179" s="639"/>
      <c r="N179" s="632"/>
      <c r="O179" s="633"/>
      <c r="P179" s="635"/>
      <c r="Q179" s="640"/>
      <c r="R179" s="641"/>
      <c r="S179" s="730"/>
      <c r="T179" s="600"/>
    </row>
    <row r="180" spans="1:20" ht="17.25" thickBot="1">
      <c r="A180" s="653" t="s">
        <v>244</v>
      </c>
      <c r="B180" s="583" t="s">
        <v>52</v>
      </c>
      <c r="C180" s="674">
        <v>4</v>
      </c>
      <c r="D180" s="675"/>
      <c r="E180" s="675"/>
      <c r="F180" s="676"/>
      <c r="G180" s="677">
        <v>2.5</v>
      </c>
      <c r="H180" s="658">
        <f t="shared" si="16"/>
        <v>75</v>
      </c>
      <c r="I180" s="655">
        <f>L180+J180</f>
        <v>30</v>
      </c>
      <c r="J180" s="659">
        <v>15</v>
      </c>
      <c r="K180" s="659"/>
      <c r="L180" s="659">
        <v>15</v>
      </c>
      <c r="M180" s="660">
        <f>H180-I180</f>
        <v>45</v>
      </c>
      <c r="N180" s="674"/>
      <c r="O180" s="675"/>
      <c r="P180" s="678"/>
      <c r="Q180" s="731">
        <f>I180/Q7</f>
        <v>2</v>
      </c>
      <c r="R180" s="680"/>
      <c r="S180" s="681"/>
      <c r="T180" s="600"/>
    </row>
    <row r="181" spans="1:20" s="1327" customFormat="1" ht="16.5">
      <c r="A181" s="1433" t="s">
        <v>202</v>
      </c>
      <c r="B181" s="1430" t="s">
        <v>191</v>
      </c>
      <c r="C181" s="1434"/>
      <c r="D181" s="1435"/>
      <c r="E181" s="1435"/>
      <c r="F181" s="1436"/>
      <c r="G181" s="1431">
        <v>2.5</v>
      </c>
      <c r="H181" s="1432">
        <f t="shared" si="16"/>
        <v>75</v>
      </c>
      <c r="I181" s="1441">
        <f>L181+J181</f>
        <v>36</v>
      </c>
      <c r="J181" s="1442">
        <v>18</v>
      </c>
      <c r="K181" s="1442"/>
      <c r="L181" s="1442">
        <v>18</v>
      </c>
      <c r="M181" s="1443">
        <f>H181-I181</f>
        <v>39</v>
      </c>
      <c r="N181" s="1437"/>
      <c r="O181" s="1438"/>
      <c r="P181" s="1439"/>
      <c r="Q181" s="1440"/>
      <c r="R181" s="1438">
        <v>4</v>
      </c>
      <c r="S181" s="1439"/>
      <c r="T181" s="1326"/>
    </row>
    <row r="182" spans="1:20" s="1450" customFormat="1" ht="16.5">
      <c r="A182" s="1451"/>
      <c r="B182" s="1452" t="s">
        <v>200</v>
      </c>
      <c r="C182" s="1453"/>
      <c r="D182" s="1454"/>
      <c r="E182" s="1454"/>
      <c r="F182" s="1455"/>
      <c r="G182" s="1456">
        <v>0</v>
      </c>
      <c r="H182" s="1457">
        <f t="shared" si="16"/>
        <v>0</v>
      </c>
      <c r="I182" s="1458"/>
      <c r="J182" s="1458"/>
      <c r="K182" s="1458"/>
      <c r="L182" s="1458"/>
      <c r="M182" s="1459"/>
      <c r="N182" s="1460"/>
      <c r="O182" s="1461"/>
      <c r="P182" s="1462"/>
      <c r="Q182" s="1463"/>
      <c r="R182" s="1461"/>
      <c r="S182" s="1448"/>
      <c r="T182" s="1449"/>
    </row>
    <row r="183" spans="1:20" s="1327" customFormat="1" ht="15" customHeight="1" thickBot="1">
      <c r="A183" s="1464"/>
      <c r="B183" s="1465"/>
      <c r="C183" s="1466"/>
      <c r="D183" s="1467"/>
      <c r="E183" s="1467"/>
      <c r="F183" s="1468"/>
      <c r="G183" s="1469"/>
      <c r="H183" s="1470"/>
      <c r="I183" s="1467"/>
      <c r="J183" s="1471"/>
      <c r="K183" s="1471"/>
      <c r="L183" s="1471"/>
      <c r="M183" s="1472"/>
      <c r="N183" s="1473"/>
      <c r="O183" s="1474"/>
      <c r="P183" s="1475"/>
      <c r="Q183" s="1476"/>
      <c r="R183" s="1479"/>
      <c r="S183" s="1444"/>
      <c r="T183" s="1326"/>
    </row>
    <row r="184" spans="1:20" ht="16.5">
      <c r="A184" s="618" t="s">
        <v>253</v>
      </c>
      <c r="B184" s="594" t="s">
        <v>192</v>
      </c>
      <c r="C184" s="682"/>
      <c r="D184" s="683"/>
      <c r="E184" s="683"/>
      <c r="F184" s="684"/>
      <c r="G184" s="708">
        <f>G185+G186</f>
        <v>5</v>
      </c>
      <c r="H184" s="623">
        <f t="shared" si="16"/>
        <v>150</v>
      </c>
      <c r="I184" s="683"/>
      <c r="J184" s="683"/>
      <c r="K184" s="683"/>
      <c r="L184" s="683"/>
      <c r="M184" s="699"/>
      <c r="N184" s="686"/>
      <c r="O184" s="687"/>
      <c r="P184" s="688"/>
      <c r="Q184" s="689"/>
      <c r="R184" s="709"/>
      <c r="S184" s="710"/>
      <c r="T184" s="600"/>
    </row>
    <row r="185" spans="1:20" ht="16.5">
      <c r="A185" s="643"/>
      <c r="B185" s="691" t="s">
        <v>200</v>
      </c>
      <c r="C185" s="692"/>
      <c r="D185" s="646"/>
      <c r="E185" s="646"/>
      <c r="F185" s="693"/>
      <c r="G185" s="711">
        <v>2.5</v>
      </c>
      <c r="H185" s="637">
        <f t="shared" si="16"/>
        <v>75</v>
      </c>
      <c r="I185" s="646"/>
      <c r="J185" s="646"/>
      <c r="K185" s="646"/>
      <c r="L185" s="646"/>
      <c r="M185" s="702"/>
      <c r="N185" s="694"/>
      <c r="O185" s="695"/>
      <c r="P185" s="696"/>
      <c r="Q185" s="697"/>
      <c r="R185" s="712"/>
      <c r="S185" s="713"/>
      <c r="T185" s="600"/>
    </row>
    <row r="186" spans="1:20" ht="17.25" thickBot="1">
      <c r="A186" s="653" t="s">
        <v>254</v>
      </c>
      <c r="B186" s="583" t="s">
        <v>52</v>
      </c>
      <c r="C186" s="654"/>
      <c r="D186" s="655">
        <v>4</v>
      </c>
      <c r="E186" s="655"/>
      <c r="F186" s="656"/>
      <c r="G186" s="714">
        <v>2.5</v>
      </c>
      <c r="H186" s="658">
        <f t="shared" si="16"/>
        <v>75</v>
      </c>
      <c r="I186" s="655">
        <f>L186+J186</f>
        <v>30</v>
      </c>
      <c r="J186" s="655">
        <v>15</v>
      </c>
      <c r="K186" s="655"/>
      <c r="L186" s="655">
        <v>15</v>
      </c>
      <c r="M186" s="660">
        <f>H186-I186</f>
        <v>45</v>
      </c>
      <c r="N186" s="661"/>
      <c r="O186" s="662"/>
      <c r="P186" s="705"/>
      <c r="Q186" s="732">
        <f>I186/Q7</f>
        <v>2</v>
      </c>
      <c r="R186" s="733"/>
      <c r="S186" s="715"/>
      <c r="T186" s="600"/>
    </row>
    <row r="187" spans="1:20" ht="16.5">
      <c r="A187" s="618" t="s">
        <v>255</v>
      </c>
      <c r="B187" s="587" t="s">
        <v>196</v>
      </c>
      <c r="C187" s="626"/>
      <c r="D187" s="624"/>
      <c r="E187" s="624"/>
      <c r="F187" s="667"/>
      <c r="G187" s="668">
        <f>G188+G189</f>
        <v>4.5</v>
      </c>
      <c r="H187" s="623">
        <f t="shared" si="16"/>
        <v>135</v>
      </c>
      <c r="I187" s="718"/>
      <c r="J187" s="624"/>
      <c r="K187" s="624"/>
      <c r="L187" s="624"/>
      <c r="M187" s="719"/>
      <c r="N187" s="669"/>
      <c r="O187" s="670"/>
      <c r="P187" s="671"/>
      <c r="Q187" s="716"/>
      <c r="R187" s="672"/>
      <c r="S187" s="630"/>
      <c r="T187" s="600"/>
    </row>
    <row r="188" spans="1:20" ht="16.5">
      <c r="A188" s="643"/>
      <c r="B188" s="691" t="s">
        <v>200</v>
      </c>
      <c r="C188" s="632"/>
      <c r="D188" s="638"/>
      <c r="E188" s="638"/>
      <c r="F188" s="644"/>
      <c r="G188" s="673">
        <v>2</v>
      </c>
      <c r="H188" s="637">
        <f t="shared" si="16"/>
        <v>60</v>
      </c>
      <c r="I188" s="720"/>
      <c r="J188" s="638"/>
      <c r="K188" s="638"/>
      <c r="L188" s="638"/>
      <c r="M188" s="721"/>
      <c r="N188" s="648"/>
      <c r="O188" s="649"/>
      <c r="P188" s="642"/>
      <c r="Q188" s="650"/>
      <c r="R188" s="651"/>
      <c r="S188" s="652"/>
      <c r="T188" s="600"/>
    </row>
    <row r="189" spans="1:20" ht="17.25" thickBot="1">
      <c r="A189" s="653" t="s">
        <v>256</v>
      </c>
      <c r="B189" s="583" t="s">
        <v>52</v>
      </c>
      <c r="C189" s="674"/>
      <c r="D189" s="659">
        <v>5</v>
      </c>
      <c r="E189" s="659"/>
      <c r="F189" s="722"/>
      <c r="G189" s="657">
        <v>2.5</v>
      </c>
      <c r="H189" s="658">
        <f t="shared" si="16"/>
        <v>75</v>
      </c>
      <c r="I189" s="655">
        <f>L189+J189</f>
        <v>30</v>
      </c>
      <c r="J189" s="659">
        <v>20</v>
      </c>
      <c r="K189" s="659"/>
      <c r="L189" s="659">
        <v>10</v>
      </c>
      <c r="M189" s="660">
        <f>H189-I189</f>
        <v>45</v>
      </c>
      <c r="N189" s="723"/>
      <c r="O189" s="724"/>
      <c r="P189" s="725"/>
      <c r="Q189" s="726"/>
      <c r="R189" s="727">
        <v>3</v>
      </c>
      <c r="S189" s="666"/>
      <c r="T189" s="600"/>
    </row>
    <row r="190" spans="1:20" ht="17.25" thickBot="1">
      <c r="A190" s="3368" t="s">
        <v>198</v>
      </c>
      <c r="B190" s="3369"/>
      <c r="C190" s="734"/>
      <c r="D190" s="734"/>
      <c r="E190" s="734"/>
      <c r="F190" s="735"/>
      <c r="G190" s="1480">
        <f>G161+G164+G171+G181+G158+G184+G175+G178+G168+G187+G151</f>
        <v>62</v>
      </c>
      <c r="H190" s="736">
        <f>H161+H164+H171+H181+H158+H184+H175+H178+H168+H187+H151</f>
        <v>1860</v>
      </c>
      <c r="I190" s="737"/>
      <c r="J190" s="738"/>
      <c r="K190" s="738"/>
      <c r="L190" s="738"/>
      <c r="M190" s="738"/>
      <c r="N190" s="738"/>
      <c r="O190" s="738"/>
      <c r="P190" s="738"/>
      <c r="Q190" s="738"/>
      <c r="R190" s="738"/>
      <c r="S190" s="739"/>
      <c r="T190" s="600"/>
    </row>
    <row r="191" spans="1:20" s="604" customFormat="1" ht="17.25" thickBot="1">
      <c r="A191" s="3349" t="s">
        <v>145</v>
      </c>
      <c r="B191" s="3350"/>
      <c r="C191" s="515"/>
      <c r="D191" s="515"/>
      <c r="E191" s="515"/>
      <c r="F191" s="516"/>
      <c r="G191" s="1481">
        <f>G157+G156+G155+G154+G153+G189+G170+G180+G177+G186+G160+G183+G174+G173+G167+G163+G166+G181</f>
        <v>45</v>
      </c>
      <c r="H191" s="518">
        <f aca="true" t="shared" si="17" ref="H191:M191">H157+H156+H155+H154+H153+H189+H170+H180+H177+H186+H160+H183+H174+H173+H167+H163</f>
        <v>1200</v>
      </c>
      <c r="I191" s="518">
        <f t="shared" si="17"/>
        <v>471</v>
      </c>
      <c r="J191" s="518">
        <f t="shared" si="17"/>
        <v>211</v>
      </c>
      <c r="K191" s="518">
        <f t="shared" si="17"/>
        <v>0</v>
      </c>
      <c r="L191" s="518">
        <f t="shared" si="17"/>
        <v>260</v>
      </c>
      <c r="M191" s="518">
        <f t="shared" si="17"/>
        <v>729</v>
      </c>
      <c r="N191" s="1075">
        <f aca="true" t="shared" si="18" ref="N191:S191">SUM(N151:N189)</f>
        <v>0</v>
      </c>
      <c r="O191" s="1075">
        <f t="shared" si="18"/>
        <v>10</v>
      </c>
      <c r="P191" s="1075">
        <f t="shared" si="18"/>
        <v>4</v>
      </c>
      <c r="Q191" s="1075">
        <f t="shared" si="18"/>
        <v>11</v>
      </c>
      <c r="R191" s="1478">
        <f t="shared" si="18"/>
        <v>20</v>
      </c>
      <c r="S191" s="1075">
        <f t="shared" si="18"/>
        <v>6</v>
      </c>
      <c r="T191" s="603"/>
    </row>
    <row r="192" spans="1:20" ht="17.25" thickBot="1">
      <c r="A192" s="3351" t="s">
        <v>123</v>
      </c>
      <c r="B192" s="3352"/>
      <c r="C192" s="182"/>
      <c r="D192" s="183"/>
      <c r="E192" s="183"/>
      <c r="F192" s="184"/>
      <c r="G192" s="1482">
        <f>G152+G188+G169+G179+G176+G185+G159+G182+G172+G165+G162</f>
        <v>17</v>
      </c>
      <c r="H192" s="518"/>
      <c r="I192" s="615"/>
      <c r="J192" s="615"/>
      <c r="K192" s="615"/>
      <c r="L192" s="615"/>
      <c r="M192" s="615"/>
      <c r="N192" s="615"/>
      <c r="O192" s="615"/>
      <c r="P192" s="615"/>
      <c r="Q192" s="615"/>
      <c r="R192" s="615"/>
      <c r="S192" s="616"/>
      <c r="T192" s="600"/>
    </row>
    <row r="193" spans="1:20" ht="16.5">
      <c r="A193" s="868"/>
      <c r="B193" s="740"/>
      <c r="C193" s="413"/>
      <c r="D193" s="433"/>
      <c r="E193" s="433"/>
      <c r="F193" s="433"/>
      <c r="G193" s="741"/>
      <c r="H193" s="413"/>
      <c r="I193" s="416"/>
      <c r="J193" s="413"/>
      <c r="K193" s="413"/>
      <c r="L193" s="413"/>
      <c r="M193" s="641"/>
      <c r="N193" s="417"/>
      <c r="O193" s="417"/>
      <c r="P193" s="417"/>
      <c r="Q193" s="417"/>
      <c r="R193" s="417"/>
      <c r="S193" s="418"/>
      <c r="T193" s="600"/>
    </row>
    <row r="194" spans="1:19" ht="17.25" thickBot="1">
      <c r="A194" s="869"/>
      <c r="B194" s="742"/>
      <c r="S194" s="870"/>
    </row>
    <row r="195" spans="1:19" ht="19.5" thickBot="1">
      <c r="A195" s="3370" t="s">
        <v>159</v>
      </c>
      <c r="B195" s="3371"/>
      <c r="C195" s="3371"/>
      <c r="D195" s="3371"/>
      <c r="E195" s="3371"/>
      <c r="F195" s="3371"/>
      <c r="G195" s="3371"/>
      <c r="H195" s="3371"/>
      <c r="I195" s="3371"/>
      <c r="J195" s="3371"/>
      <c r="K195" s="3371"/>
      <c r="L195" s="3371"/>
      <c r="M195" s="3371"/>
      <c r="N195" s="3371"/>
      <c r="O195" s="3371"/>
      <c r="P195" s="3371"/>
      <c r="Q195" s="3371"/>
      <c r="R195" s="3371"/>
      <c r="S195" s="3372"/>
    </row>
    <row r="196" spans="1:28" ht="16.5">
      <c r="A196" s="746" t="s">
        <v>148</v>
      </c>
      <c r="B196" s="747" t="s">
        <v>65</v>
      </c>
      <c r="C196" s="626"/>
      <c r="D196" s="624"/>
      <c r="E196" s="624"/>
      <c r="F196" s="748"/>
      <c r="G196" s="749">
        <f>G197</f>
        <v>4</v>
      </c>
      <c r="H196" s="750">
        <f aca="true" t="shared" si="19" ref="H196:H201">G196*30</f>
        <v>120</v>
      </c>
      <c r="I196" s="751"/>
      <c r="J196" s="751"/>
      <c r="K196" s="751"/>
      <c r="L196" s="751"/>
      <c r="M196" s="752"/>
      <c r="N196" s="753"/>
      <c r="O196" s="754"/>
      <c r="P196" s="755"/>
      <c r="Q196" s="756"/>
      <c r="R196" s="757"/>
      <c r="S196" s="758"/>
      <c r="T196" s="600"/>
      <c r="U196" s="600"/>
      <c r="V196" s="600"/>
      <c r="W196" s="600"/>
      <c r="X196" s="600"/>
      <c r="Y196" s="600"/>
      <c r="Z196" s="600"/>
      <c r="AA196" s="600"/>
      <c r="AB196" s="600"/>
    </row>
    <row r="197" spans="1:28" ht="16.5">
      <c r="A197" s="759"/>
      <c r="B197" s="760" t="s">
        <v>51</v>
      </c>
      <c r="C197" s="632"/>
      <c r="D197" s="638"/>
      <c r="E197" s="638"/>
      <c r="F197" s="761"/>
      <c r="G197" s="762">
        <v>4</v>
      </c>
      <c r="H197" s="750">
        <f t="shared" si="19"/>
        <v>120</v>
      </c>
      <c r="I197" s="763"/>
      <c r="J197" s="763"/>
      <c r="K197" s="763"/>
      <c r="L197" s="763"/>
      <c r="M197" s="721"/>
      <c r="N197" s="764"/>
      <c r="O197" s="765"/>
      <c r="P197" s="766"/>
      <c r="Q197" s="767"/>
      <c r="R197" s="768"/>
      <c r="S197" s="769"/>
      <c r="T197" s="600"/>
      <c r="U197" s="600"/>
      <c r="V197" s="600"/>
      <c r="W197" s="600"/>
      <c r="X197" s="600"/>
      <c r="Y197" s="600"/>
      <c r="Z197" s="600"/>
      <c r="AA197" s="600"/>
      <c r="AB197" s="600"/>
    </row>
    <row r="198" spans="1:28" ht="16.5">
      <c r="A198" s="770" t="s">
        <v>149</v>
      </c>
      <c r="B198" s="771" t="s">
        <v>60</v>
      </c>
      <c r="C198" s="632"/>
      <c r="D198" s="638"/>
      <c r="E198" s="638"/>
      <c r="F198" s="761"/>
      <c r="G198" s="762">
        <v>4</v>
      </c>
      <c r="H198" s="750">
        <f t="shared" si="19"/>
        <v>120</v>
      </c>
      <c r="I198" s="763"/>
      <c r="J198" s="763"/>
      <c r="K198" s="763"/>
      <c r="L198" s="763"/>
      <c r="M198" s="721"/>
      <c r="N198" s="764"/>
      <c r="O198" s="765"/>
      <c r="P198" s="766"/>
      <c r="Q198" s="767"/>
      <c r="R198" s="768"/>
      <c r="S198" s="769"/>
      <c r="T198" s="600"/>
      <c r="U198" s="600"/>
      <c r="V198" s="600"/>
      <c r="W198" s="600"/>
      <c r="X198" s="600"/>
      <c r="Y198" s="600"/>
      <c r="Z198" s="600"/>
      <c r="AA198" s="600"/>
      <c r="AB198" s="600"/>
    </row>
    <row r="199" spans="1:28" ht="16.5">
      <c r="A199" s="759"/>
      <c r="B199" s="577" t="s">
        <v>51</v>
      </c>
      <c r="C199" s="632"/>
      <c r="D199" s="638"/>
      <c r="E199" s="638"/>
      <c r="F199" s="761"/>
      <c r="G199" s="762">
        <v>4</v>
      </c>
      <c r="H199" s="750">
        <f t="shared" si="19"/>
        <v>120</v>
      </c>
      <c r="I199" s="763"/>
      <c r="J199" s="763"/>
      <c r="K199" s="763"/>
      <c r="L199" s="763"/>
      <c r="M199" s="721"/>
      <c r="N199" s="764"/>
      <c r="O199" s="765"/>
      <c r="P199" s="766"/>
      <c r="Q199" s="767"/>
      <c r="R199" s="768"/>
      <c r="S199" s="769"/>
      <c r="T199" s="600"/>
      <c r="U199" s="600"/>
      <c r="V199" s="600"/>
      <c r="W199" s="600"/>
      <c r="X199" s="600"/>
      <c r="Y199" s="600"/>
      <c r="Z199" s="600"/>
      <c r="AA199" s="600"/>
      <c r="AB199" s="600"/>
    </row>
    <row r="200" spans="1:28" ht="16.5">
      <c r="A200" s="770" t="s">
        <v>150</v>
      </c>
      <c r="B200" s="772" t="s">
        <v>53</v>
      </c>
      <c r="C200" s="632"/>
      <c r="D200" s="638">
        <v>6</v>
      </c>
      <c r="E200" s="638"/>
      <c r="F200" s="761"/>
      <c r="G200" s="773">
        <v>4</v>
      </c>
      <c r="H200" s="750">
        <f t="shared" si="19"/>
        <v>120</v>
      </c>
      <c r="I200" s="3359" t="s">
        <v>176</v>
      </c>
      <c r="J200" s="3360"/>
      <c r="K200" s="3360"/>
      <c r="L200" s="3360"/>
      <c r="M200" s="3361"/>
      <c r="N200" s="764"/>
      <c r="O200" s="194"/>
      <c r="P200" s="774"/>
      <c r="Q200" s="775"/>
      <c r="R200" s="651"/>
      <c r="S200" s="479"/>
      <c r="T200" s="600"/>
      <c r="U200" s="600"/>
      <c r="V200" s="600"/>
      <c r="W200" s="600"/>
      <c r="X200" s="600"/>
      <c r="Y200" s="600"/>
      <c r="Z200" s="600"/>
      <c r="AA200" s="600"/>
      <c r="AB200" s="600"/>
    </row>
    <row r="201" spans="1:28" ht="17.25" thickBot="1">
      <c r="A201" s="770" t="s">
        <v>151</v>
      </c>
      <c r="B201" s="776" t="s">
        <v>20</v>
      </c>
      <c r="C201" s="777"/>
      <c r="D201" s="646">
        <v>6</v>
      </c>
      <c r="E201" s="646"/>
      <c r="F201" s="693"/>
      <c r="G201" s="773">
        <v>6.5</v>
      </c>
      <c r="H201" s="750">
        <f t="shared" si="19"/>
        <v>195</v>
      </c>
      <c r="I201" s="3359" t="s">
        <v>174</v>
      </c>
      <c r="J201" s="3360"/>
      <c r="K201" s="3360"/>
      <c r="L201" s="3360"/>
      <c r="M201" s="3361"/>
      <c r="N201" s="764"/>
      <c r="O201" s="194"/>
      <c r="P201" s="774"/>
      <c r="Q201" s="775"/>
      <c r="R201" s="651"/>
      <c r="S201" s="479"/>
      <c r="T201" s="600"/>
      <c r="U201" s="600"/>
      <c r="V201" s="600"/>
      <c r="W201" s="600"/>
      <c r="X201" s="600"/>
      <c r="Y201" s="600"/>
      <c r="Z201" s="600"/>
      <c r="AA201" s="600"/>
      <c r="AB201" s="600"/>
    </row>
    <row r="202" spans="1:28" ht="17.25" thickBot="1">
      <c r="A202" s="3347" t="s">
        <v>152</v>
      </c>
      <c r="B202" s="3348"/>
      <c r="C202" s="515"/>
      <c r="D202" s="515"/>
      <c r="E202" s="515"/>
      <c r="F202" s="516"/>
      <c r="G202" s="517">
        <f>G201+G200+G198+G196</f>
        <v>18.5</v>
      </c>
      <c r="H202" s="778">
        <f>H201+H200+H198+H196</f>
        <v>555</v>
      </c>
      <c r="I202" s="779"/>
      <c r="J202" s="780"/>
      <c r="K202" s="780"/>
      <c r="L202" s="780"/>
      <c r="M202" s="781"/>
      <c r="N202" s="782"/>
      <c r="O202" s="519"/>
      <c r="P202" s="519"/>
      <c r="Q202" s="519"/>
      <c r="R202" s="519"/>
      <c r="S202" s="520"/>
      <c r="T202" s="600"/>
      <c r="U202" s="600"/>
      <c r="V202" s="600"/>
      <c r="W202" s="600"/>
      <c r="X202" s="600"/>
      <c r="Y202" s="600"/>
      <c r="Z202" s="600"/>
      <c r="AA202" s="600"/>
      <c r="AB202" s="600"/>
    </row>
    <row r="203" spans="1:28" ht="17.25" thickBot="1">
      <c r="A203" s="3349" t="s">
        <v>145</v>
      </c>
      <c r="B203" s="3350"/>
      <c r="C203" s="515"/>
      <c r="D203" s="515"/>
      <c r="E203" s="515"/>
      <c r="F203" s="516"/>
      <c r="G203" s="517">
        <f>G201+G200</f>
        <v>10.5</v>
      </c>
      <c r="H203" s="778">
        <f>H201+H200</f>
        <v>315</v>
      </c>
      <c r="I203" s="783"/>
      <c r="J203" s="784"/>
      <c r="K203" s="784"/>
      <c r="L203" s="784"/>
      <c r="M203" s="785"/>
      <c r="N203" s="786">
        <f aca="true" t="shared" si="20" ref="N203:S203">SUM(N196:N201)</f>
        <v>0</v>
      </c>
      <c r="O203" s="786">
        <f t="shared" si="20"/>
        <v>0</v>
      </c>
      <c r="P203" s="786">
        <f t="shared" si="20"/>
        <v>0</v>
      </c>
      <c r="Q203" s="786">
        <f t="shared" si="20"/>
        <v>0</v>
      </c>
      <c r="R203" s="786">
        <f t="shared" si="20"/>
        <v>0</v>
      </c>
      <c r="S203" s="786">
        <f t="shared" si="20"/>
        <v>0</v>
      </c>
      <c r="T203" s="600"/>
      <c r="U203" s="600"/>
      <c r="V203" s="600"/>
      <c r="W203" s="600"/>
      <c r="X203" s="600"/>
      <c r="Y203" s="600"/>
      <c r="Z203" s="600"/>
      <c r="AA203" s="600"/>
      <c r="AB203" s="600"/>
    </row>
    <row r="204" spans="1:28" ht="17.25" thickBot="1">
      <c r="A204" s="3351" t="s">
        <v>123</v>
      </c>
      <c r="B204" s="3352"/>
      <c r="C204" s="182"/>
      <c r="D204" s="183"/>
      <c r="E204" s="183"/>
      <c r="F204" s="184"/>
      <c r="G204" s="521">
        <f>G197+G199</f>
        <v>8</v>
      </c>
      <c r="H204" s="787"/>
      <c r="I204" s="788"/>
      <c r="J204" s="789"/>
      <c r="K204" s="789"/>
      <c r="L204" s="789"/>
      <c r="M204" s="790"/>
      <c r="N204" s="791"/>
      <c r="O204" s="523"/>
      <c r="P204" s="523"/>
      <c r="Q204" s="523"/>
      <c r="R204" s="523"/>
      <c r="S204" s="524"/>
      <c r="T204" s="600"/>
      <c r="U204" s="600"/>
      <c r="V204" s="600"/>
      <c r="W204" s="600"/>
      <c r="X204" s="600"/>
      <c r="Y204" s="600"/>
      <c r="Z204" s="600"/>
      <c r="AA204" s="600"/>
      <c r="AB204" s="600"/>
    </row>
    <row r="205" spans="1:19" ht="19.5" thickBot="1">
      <c r="A205" s="3362" t="s">
        <v>160</v>
      </c>
      <c r="B205" s="3363"/>
      <c r="C205" s="3363"/>
      <c r="D205" s="3363"/>
      <c r="E205" s="3363"/>
      <c r="F205" s="3363"/>
      <c r="G205" s="3363"/>
      <c r="H205" s="3363"/>
      <c r="I205" s="3363"/>
      <c r="J205" s="3363"/>
      <c r="K205" s="3363"/>
      <c r="L205" s="3363"/>
      <c r="M205" s="3363"/>
      <c r="N205" s="3363"/>
      <c r="O205" s="3363"/>
      <c r="P205" s="3363"/>
      <c r="Q205" s="3363"/>
      <c r="R205" s="3363"/>
      <c r="S205" s="3364"/>
    </row>
    <row r="206" spans="1:19" ht="17.25" thickBot="1">
      <c r="A206" s="871" t="s">
        <v>153</v>
      </c>
      <c r="B206" s="792" t="s">
        <v>66</v>
      </c>
      <c r="C206" s="793"/>
      <c r="D206" s="267">
        <v>6</v>
      </c>
      <c r="E206" s="267"/>
      <c r="F206" s="794"/>
      <c r="G206" s="795">
        <v>1.5</v>
      </c>
      <c r="H206" s="796">
        <f>G206*30</f>
        <v>45</v>
      </c>
      <c r="I206" s="797"/>
      <c r="J206" s="798"/>
      <c r="K206" s="798"/>
      <c r="L206" s="798"/>
      <c r="M206" s="799"/>
      <c r="N206" s="800"/>
      <c r="O206" s="801"/>
      <c r="P206" s="802"/>
      <c r="Q206" s="803"/>
      <c r="R206" s="804"/>
      <c r="S206" s="805"/>
    </row>
    <row r="207" spans="1:19" ht="17.25" thickBot="1">
      <c r="A207" s="3347" t="s">
        <v>154</v>
      </c>
      <c r="B207" s="3348"/>
      <c r="C207" s="515"/>
      <c r="D207" s="515"/>
      <c r="E207" s="515"/>
      <c r="F207" s="516"/>
      <c r="G207" s="517">
        <f>G206</f>
        <v>1.5</v>
      </c>
      <c r="H207" s="796">
        <f>G207*30</f>
        <v>45</v>
      </c>
      <c r="I207" s="779"/>
      <c r="J207" s="780"/>
      <c r="K207" s="780"/>
      <c r="L207" s="780"/>
      <c r="M207" s="781"/>
      <c r="N207" s="782"/>
      <c r="O207" s="519"/>
      <c r="P207" s="519"/>
      <c r="Q207" s="519"/>
      <c r="R207" s="519"/>
      <c r="S207" s="520"/>
    </row>
    <row r="208" spans="1:19" ht="17.25" thickBot="1">
      <c r="A208" s="3349" t="s">
        <v>145</v>
      </c>
      <c r="B208" s="3350"/>
      <c r="C208" s="515"/>
      <c r="D208" s="515"/>
      <c r="E208" s="515"/>
      <c r="F208" s="516"/>
      <c r="G208" s="517">
        <f>G206</f>
        <v>1.5</v>
      </c>
      <c r="H208" s="796">
        <f>G208*30</f>
        <v>45</v>
      </c>
      <c r="I208" s="783"/>
      <c r="J208" s="784"/>
      <c r="K208" s="784"/>
      <c r="L208" s="784"/>
      <c r="M208" s="785"/>
      <c r="N208" s="786">
        <f aca="true" t="shared" si="21" ref="N208:S208">SUM(N206:N206)</f>
        <v>0</v>
      </c>
      <c r="O208" s="786">
        <f t="shared" si="21"/>
        <v>0</v>
      </c>
      <c r="P208" s="786">
        <f t="shared" si="21"/>
        <v>0</v>
      </c>
      <c r="Q208" s="786">
        <f t="shared" si="21"/>
        <v>0</v>
      </c>
      <c r="R208" s="786">
        <f t="shared" si="21"/>
        <v>0</v>
      </c>
      <c r="S208" s="786">
        <f t="shared" si="21"/>
        <v>0</v>
      </c>
    </row>
    <row r="209" spans="1:19" ht="17.25" thickBot="1">
      <c r="A209" s="3351" t="s">
        <v>123</v>
      </c>
      <c r="B209" s="3352"/>
      <c r="C209" s="182"/>
      <c r="D209" s="183"/>
      <c r="E209" s="183"/>
      <c r="F209" s="184"/>
      <c r="G209" s="521">
        <v>0</v>
      </c>
      <c r="H209" s="787"/>
      <c r="I209" s="788"/>
      <c r="J209" s="789"/>
      <c r="K209" s="789"/>
      <c r="L209" s="789"/>
      <c r="M209" s="790"/>
      <c r="N209" s="791"/>
      <c r="O209" s="523"/>
      <c r="P209" s="523"/>
      <c r="Q209" s="523"/>
      <c r="R209" s="523"/>
      <c r="S209" s="524"/>
    </row>
    <row r="210" spans="1:19" ht="16.5">
      <c r="A210" s="872"/>
      <c r="B210" s="806"/>
      <c r="C210" s="806"/>
      <c r="D210" s="807"/>
      <c r="E210" s="807"/>
      <c r="F210" s="808"/>
      <c r="G210" s="525"/>
      <c r="H210" s="525"/>
      <c r="I210" s="525"/>
      <c r="J210" s="525"/>
      <c r="K210" s="525"/>
      <c r="L210" s="525"/>
      <c r="M210" s="525"/>
      <c r="N210" s="525"/>
      <c r="O210" s="525"/>
      <c r="P210" s="525"/>
      <c r="Q210" s="525"/>
      <c r="R210" s="525"/>
      <c r="S210" s="873"/>
    </row>
    <row r="211" spans="1:4" s="842" customFormat="1" ht="17.25" thickBot="1">
      <c r="A211" s="841"/>
      <c r="D211" s="843"/>
    </row>
    <row r="212" spans="1:53" s="812" customFormat="1" ht="17.25" thickBot="1">
      <c r="A212" s="3353" t="s">
        <v>297</v>
      </c>
      <c r="B212" s="3353"/>
      <c r="C212" s="3353"/>
      <c r="D212" s="3353"/>
      <c r="E212" s="3353"/>
      <c r="F212" s="3353"/>
      <c r="G212" s="809">
        <f>G207+G202+G146+G110+G100+G53+G27</f>
        <v>208</v>
      </c>
      <c r="H212" s="810">
        <f>G212*30</f>
        <v>6240</v>
      </c>
      <c r="I212" s="809"/>
      <c r="J212" s="809"/>
      <c r="K212" s="809"/>
      <c r="L212" s="809"/>
      <c r="M212" s="809"/>
      <c r="N212" s="809"/>
      <c r="O212" s="809"/>
      <c r="P212" s="809"/>
      <c r="Q212" s="809"/>
      <c r="R212" s="809"/>
      <c r="S212" s="809"/>
      <c r="T212" s="811"/>
      <c r="U212" s="811"/>
      <c r="V212" s="811"/>
      <c r="W212" s="811"/>
      <c r="X212" s="811"/>
      <c r="Y212" s="811"/>
      <c r="Z212" s="811"/>
      <c r="AA212" s="811"/>
      <c r="AB212" s="811"/>
      <c r="AC212" s="811"/>
      <c r="AD212" s="811"/>
      <c r="AE212" s="811"/>
      <c r="AF212" s="811"/>
      <c r="AG212" s="811"/>
      <c r="AH212" s="811"/>
      <c r="AI212" s="811"/>
      <c r="AJ212" s="811"/>
      <c r="AK212" s="811"/>
      <c r="AL212" s="811"/>
      <c r="AM212" s="811"/>
      <c r="AN212" s="811"/>
      <c r="AO212" s="811"/>
      <c r="AP212" s="811"/>
      <c r="AQ212" s="811"/>
      <c r="AR212" s="811"/>
      <c r="AS212" s="811"/>
      <c r="AT212" s="811"/>
      <c r="AU212" s="811"/>
      <c r="AV212" s="811"/>
      <c r="AW212" s="811"/>
      <c r="AX212" s="811"/>
      <c r="AY212" s="811"/>
      <c r="AZ212" s="811"/>
      <c r="BA212" s="811"/>
    </row>
    <row r="213" spans="1:53" s="812" customFormat="1" ht="17.25" thickBot="1">
      <c r="A213" s="3450" t="s">
        <v>145</v>
      </c>
      <c r="B213" s="3451"/>
      <c r="C213" s="515"/>
      <c r="D213" s="515"/>
      <c r="E213" s="515"/>
      <c r="F213" s="516"/>
      <c r="G213" s="517">
        <f>G208+G203+G147+G111+G101+G54+G28</f>
        <v>123</v>
      </c>
      <c r="H213" s="844">
        <f>G213*30</f>
        <v>3690</v>
      </c>
      <c r="I213" s="518">
        <f>I208+I203+I147+I111+I101+I54+I28</f>
        <v>1409</v>
      </c>
      <c r="J213" s="518">
        <f>J208+J203+J147+J111+J101+J54+J28</f>
        <v>790</v>
      </c>
      <c r="K213" s="518">
        <f>K208+K203+K147+K111+K101+K54+K28</f>
        <v>48</v>
      </c>
      <c r="L213" s="518">
        <f>L208+L203+L147+L111+L101+L54+L28</f>
        <v>571</v>
      </c>
      <c r="M213" s="518">
        <f>M208+M203+M147+M111+M101+M54+M28</f>
        <v>1692</v>
      </c>
      <c r="N213" s="517"/>
      <c r="O213" s="518"/>
      <c r="P213" s="518"/>
      <c r="Q213" s="518"/>
      <c r="R213" s="518"/>
      <c r="S213" s="518"/>
      <c r="T213" s="811"/>
      <c r="U213" s="811"/>
      <c r="V213" s="811"/>
      <c r="W213" s="811"/>
      <c r="X213" s="811"/>
      <c r="Y213" s="811"/>
      <c r="Z213" s="811"/>
      <c r="AA213" s="811"/>
      <c r="AB213" s="811"/>
      <c r="AC213" s="811"/>
      <c r="AD213" s="811"/>
      <c r="AE213" s="811"/>
      <c r="AF213" s="811"/>
      <c r="AG213" s="811"/>
      <c r="AH213" s="811"/>
      <c r="AI213" s="811"/>
      <c r="AJ213" s="811"/>
      <c r="AK213" s="811"/>
      <c r="AL213" s="811"/>
      <c r="AM213" s="811"/>
      <c r="AN213" s="811"/>
      <c r="AO213" s="811"/>
      <c r="AP213" s="811"/>
      <c r="AQ213" s="811"/>
      <c r="AR213" s="811"/>
      <c r="AS213" s="811"/>
      <c r="AT213" s="811"/>
      <c r="AU213" s="811"/>
      <c r="AV213" s="811"/>
      <c r="AW213" s="811"/>
      <c r="AX213" s="811"/>
      <c r="AY213" s="811"/>
      <c r="AZ213" s="811"/>
      <c r="BA213" s="811"/>
    </row>
    <row r="214" spans="1:19" s="813" customFormat="1" ht="17.25" thickBot="1">
      <c r="A214" s="3351" t="s">
        <v>123</v>
      </c>
      <c r="B214" s="3352"/>
      <c r="C214" s="182"/>
      <c r="D214" s="183"/>
      <c r="E214" s="183"/>
      <c r="F214" s="184"/>
      <c r="G214" s="517">
        <f>G209+G204+G148+G112+G102+G55+G29</f>
        <v>83</v>
      </c>
      <c r="H214" s="844"/>
      <c r="I214" s="788"/>
      <c r="J214" s="789"/>
      <c r="K214" s="789"/>
      <c r="L214" s="789"/>
      <c r="M214" s="790"/>
      <c r="N214" s="791"/>
      <c r="O214" s="523"/>
      <c r="P214" s="523"/>
      <c r="Q214" s="523"/>
      <c r="R214" s="523"/>
      <c r="S214" s="524"/>
    </row>
    <row r="215" spans="1:25" s="813" customFormat="1" ht="17.25" thickBot="1">
      <c r="A215" s="3344" t="s">
        <v>155</v>
      </c>
      <c r="B215" s="3345"/>
      <c r="C215" s="3345"/>
      <c r="D215" s="3345"/>
      <c r="E215" s="3345"/>
      <c r="F215" s="3345"/>
      <c r="G215" s="3345"/>
      <c r="H215" s="3345"/>
      <c r="I215" s="3345"/>
      <c r="J215" s="3345"/>
      <c r="K215" s="3345"/>
      <c r="L215" s="3345"/>
      <c r="M215" s="3346"/>
      <c r="N215" s="814">
        <v>1</v>
      </c>
      <c r="O215" s="815">
        <v>2</v>
      </c>
      <c r="P215" s="815">
        <v>3</v>
      </c>
      <c r="Q215" s="815">
        <v>4</v>
      </c>
      <c r="R215" s="815">
        <v>5</v>
      </c>
      <c r="S215" s="816">
        <v>6</v>
      </c>
      <c r="T215" s="817"/>
      <c r="U215" s="817"/>
      <c r="V215" s="817"/>
      <c r="W215" s="817"/>
      <c r="X215" s="817"/>
      <c r="Y215" s="817"/>
    </row>
    <row r="216" spans="1:25" s="813" customFormat="1" ht="17.25" thickBot="1">
      <c r="A216" s="3326" t="s">
        <v>156</v>
      </c>
      <c r="B216" s="3327"/>
      <c r="C216" s="3327"/>
      <c r="D216" s="3327"/>
      <c r="E216" s="3327"/>
      <c r="F216" s="3327"/>
      <c r="G216" s="3327"/>
      <c r="H216" s="3327"/>
      <c r="I216" s="3327"/>
      <c r="J216" s="3327"/>
      <c r="K216" s="3327"/>
      <c r="L216" s="3327"/>
      <c r="M216" s="3327"/>
      <c r="N216" s="818">
        <f aca="true" t="shared" si="22" ref="N216:S216">N208+N203+N147+N101+N54+N28</f>
        <v>26</v>
      </c>
      <c r="O216" s="818">
        <f t="shared" si="22"/>
        <v>25</v>
      </c>
      <c r="P216" s="818">
        <f t="shared" si="22"/>
        <v>24</v>
      </c>
      <c r="Q216" s="818">
        <f t="shared" si="22"/>
        <v>23</v>
      </c>
      <c r="R216" s="818">
        <f t="shared" si="22"/>
        <v>22</v>
      </c>
      <c r="S216" s="818">
        <f t="shared" si="22"/>
        <v>14</v>
      </c>
      <c r="T216" s="819"/>
      <c r="U216" s="819"/>
      <c r="V216" s="819"/>
      <c r="W216" s="819"/>
      <c r="X216" s="819"/>
      <c r="Y216" s="819"/>
    </row>
    <row r="217" spans="1:25" s="813" customFormat="1" ht="16.5">
      <c r="A217" s="3328" t="s">
        <v>28</v>
      </c>
      <c r="B217" s="3329"/>
      <c r="C217" s="3329"/>
      <c r="D217" s="3329"/>
      <c r="E217" s="3329"/>
      <c r="F217" s="3329"/>
      <c r="G217" s="3329"/>
      <c r="H217" s="3329"/>
      <c r="I217" s="3329"/>
      <c r="J217" s="3329"/>
      <c r="K217" s="3329"/>
      <c r="L217" s="3329"/>
      <c r="M217" s="3330"/>
      <c r="N217" s="820">
        <v>4</v>
      </c>
      <c r="O217" s="821">
        <v>2</v>
      </c>
      <c r="P217" s="822">
        <v>3</v>
      </c>
      <c r="Q217" s="1067">
        <v>4</v>
      </c>
      <c r="R217" s="821">
        <v>3</v>
      </c>
      <c r="S217" s="822">
        <v>1</v>
      </c>
      <c r="T217" s="823"/>
      <c r="U217" s="824"/>
      <c r="V217" s="824"/>
      <c r="W217" s="824"/>
      <c r="X217" s="824"/>
      <c r="Y217" s="824"/>
    </row>
    <row r="218" spans="1:25" s="813" customFormat="1" ht="16.5">
      <c r="A218" s="3331" t="s">
        <v>157</v>
      </c>
      <c r="B218" s="3332"/>
      <c r="C218" s="3332"/>
      <c r="D218" s="3332"/>
      <c r="E218" s="3332"/>
      <c r="F218" s="3332"/>
      <c r="G218" s="3332"/>
      <c r="H218" s="3332"/>
      <c r="I218" s="3332"/>
      <c r="J218" s="3332"/>
      <c r="K218" s="3332"/>
      <c r="L218" s="3332"/>
      <c r="M218" s="3333"/>
      <c r="N218" s="826">
        <v>5</v>
      </c>
      <c r="O218" s="827">
        <v>4</v>
      </c>
      <c r="P218" s="828">
        <v>3</v>
      </c>
      <c r="Q218" s="1068">
        <v>3</v>
      </c>
      <c r="R218" s="827">
        <v>1</v>
      </c>
      <c r="S218" s="828">
        <v>3</v>
      </c>
      <c r="T218" s="823"/>
      <c r="U218" s="824"/>
      <c r="V218" s="824"/>
      <c r="W218" s="824"/>
      <c r="X218" s="824"/>
      <c r="Y218" s="824"/>
    </row>
    <row r="219" spans="1:25" s="813" customFormat="1" ht="16.5">
      <c r="A219" s="3331" t="s">
        <v>158</v>
      </c>
      <c r="B219" s="3332"/>
      <c r="C219" s="3332"/>
      <c r="D219" s="3332"/>
      <c r="E219" s="3332"/>
      <c r="F219" s="3332"/>
      <c r="G219" s="3332"/>
      <c r="H219" s="3332"/>
      <c r="I219" s="3332"/>
      <c r="J219" s="3332"/>
      <c r="K219" s="3332"/>
      <c r="L219" s="3332"/>
      <c r="M219" s="3333"/>
      <c r="N219" s="825"/>
      <c r="O219" s="829"/>
      <c r="P219" s="830"/>
      <c r="Q219" s="1069"/>
      <c r="R219" s="829"/>
      <c r="S219" s="830"/>
      <c r="T219" s="831"/>
      <c r="U219" s="832"/>
      <c r="V219" s="832"/>
      <c r="W219" s="832"/>
      <c r="X219" s="832"/>
      <c r="Y219" s="832"/>
    </row>
    <row r="220" spans="1:19" s="813" customFormat="1" ht="17.25" thickBot="1">
      <c r="A220" s="3319" t="s">
        <v>74</v>
      </c>
      <c r="B220" s="3320"/>
      <c r="C220" s="3320"/>
      <c r="D220" s="3320"/>
      <c r="E220" s="3320"/>
      <c r="F220" s="3320"/>
      <c r="G220" s="3320"/>
      <c r="H220" s="3320"/>
      <c r="I220" s="3320"/>
      <c r="J220" s="3320"/>
      <c r="K220" s="3320"/>
      <c r="L220" s="3320"/>
      <c r="M220" s="3321"/>
      <c r="N220" s="833"/>
      <c r="O220" s="834"/>
      <c r="P220" s="835">
        <v>1</v>
      </c>
      <c r="Q220" s="1070">
        <v>1</v>
      </c>
      <c r="R220" s="834">
        <v>1</v>
      </c>
      <c r="S220" s="835"/>
    </row>
    <row r="221" spans="1:20" s="813" customFormat="1" ht="17.25" thickBot="1">
      <c r="A221" s="836"/>
      <c r="B221" s="837"/>
      <c r="C221" s="838"/>
      <c r="D221" s="3334"/>
      <c r="E221" s="3334"/>
      <c r="F221" s="3334"/>
      <c r="G221" s="839"/>
      <c r="H221" s="3335"/>
      <c r="I221" s="3335"/>
      <c r="J221" s="3335"/>
      <c r="K221" s="3335"/>
      <c r="L221" s="840"/>
      <c r="M221" s="874">
        <f>N221+Q221</f>
        <v>126.5</v>
      </c>
      <c r="N221" s="3336">
        <f>G33+G18+G22+G36+G39+G40+G43+G46+G49+G52+G59+G63+G66+G73+G86+G89+G92+G98+G167+G153+G154+G160+G166+G23</f>
        <v>63.5</v>
      </c>
      <c r="O221" s="3337"/>
      <c r="P221" s="3338"/>
      <c r="Q221" s="3339">
        <f>G14+G60+G67+G70+G76+G80+G83+G95+G99+G155+G156+G157+G163+G170+G173+G174+G177+G180+G183+G186+G189+G200+G201+G206</f>
        <v>63</v>
      </c>
      <c r="R221" s="3340"/>
      <c r="S221" s="3341"/>
      <c r="T221" s="849">
        <f>N221+Q221</f>
        <v>126.5</v>
      </c>
    </row>
    <row r="222" spans="1:20" s="813" customFormat="1" ht="17.25" thickBot="1">
      <c r="A222" s="836"/>
      <c r="B222" s="837"/>
      <c r="C222" s="838"/>
      <c r="D222" s="838"/>
      <c r="E222" s="838"/>
      <c r="F222" s="838"/>
      <c r="G222" s="839"/>
      <c r="H222" s="839"/>
      <c r="I222" s="839"/>
      <c r="J222" s="839"/>
      <c r="K222" s="839"/>
      <c r="L222" s="840"/>
      <c r="M222" s="874"/>
      <c r="N222" s="1496"/>
      <c r="O222" s="1497"/>
      <c r="P222" s="1497"/>
      <c r="Q222" s="1498"/>
      <c r="R222" s="1499"/>
      <c r="S222" s="1499"/>
      <c r="T222" s="849"/>
    </row>
    <row r="223" spans="1:20" s="813" customFormat="1" ht="17.25" thickBot="1">
      <c r="A223" s="3353" t="s">
        <v>298</v>
      </c>
      <c r="B223" s="3353"/>
      <c r="C223" s="3353"/>
      <c r="D223" s="3353"/>
      <c r="E223" s="3353"/>
      <c r="F223" s="3353"/>
      <c r="G223" s="839">
        <f>G27+G53+G100+G190+G202+G207+G110</f>
        <v>207.5</v>
      </c>
      <c r="H223" s="810">
        <f>G223*30</f>
        <v>6225</v>
      </c>
      <c r="I223" s="839"/>
      <c r="J223" s="839"/>
      <c r="K223" s="839"/>
      <c r="L223" s="840"/>
      <c r="M223" s="874"/>
      <c r="N223" s="1496"/>
      <c r="O223" s="1497"/>
      <c r="P223" s="1497"/>
      <c r="Q223" s="1498"/>
      <c r="R223" s="1499"/>
      <c r="S223" s="1499"/>
      <c r="T223" s="849"/>
    </row>
    <row r="224" spans="1:20" s="813" customFormat="1" ht="16.5">
      <c r="A224" s="836"/>
      <c r="B224" s="837"/>
      <c r="C224" s="838"/>
      <c r="D224" s="838"/>
      <c r="E224" s="838"/>
      <c r="F224" s="838"/>
      <c r="G224" s="839"/>
      <c r="H224" s="839"/>
      <c r="I224" s="839"/>
      <c r="J224" s="839"/>
      <c r="K224" s="839"/>
      <c r="L224" s="840"/>
      <c r="M224" s="874"/>
      <c r="N224" s="1496"/>
      <c r="O224" s="1497"/>
      <c r="P224" s="1497"/>
      <c r="Q224" s="1498"/>
      <c r="R224" s="1499"/>
      <c r="S224" s="1499"/>
      <c r="T224" s="849"/>
    </row>
    <row r="225" spans="1:20" s="813" customFormat="1" ht="16.5">
      <c r="A225" s="836"/>
      <c r="B225" s="837"/>
      <c r="C225" s="838"/>
      <c r="D225" s="838"/>
      <c r="E225" s="838"/>
      <c r="F225" s="838"/>
      <c r="G225" s="839"/>
      <c r="H225" s="839"/>
      <c r="I225" s="839"/>
      <c r="J225" s="839"/>
      <c r="K225" s="839"/>
      <c r="L225" s="840"/>
      <c r="M225" s="874"/>
      <c r="N225" s="1496"/>
      <c r="O225" s="1497"/>
      <c r="P225" s="1497"/>
      <c r="Q225" s="1498"/>
      <c r="R225" s="1499"/>
      <c r="S225" s="1499"/>
      <c r="T225" s="849"/>
    </row>
    <row r="226" spans="1:20" s="813" customFormat="1" ht="16.5">
      <c r="A226" s="836"/>
      <c r="B226" s="837"/>
      <c r="C226" s="838"/>
      <c r="D226" s="838"/>
      <c r="E226" s="838"/>
      <c r="F226" s="838"/>
      <c r="G226" s="839"/>
      <c r="H226" s="839"/>
      <c r="I226" s="839"/>
      <c r="J226" s="839"/>
      <c r="K226" s="839"/>
      <c r="L226" s="840"/>
      <c r="M226" s="874"/>
      <c r="N226" s="1496"/>
      <c r="O226" s="1497"/>
      <c r="P226" s="1497"/>
      <c r="Q226" s="1498"/>
      <c r="R226" s="1499"/>
      <c r="S226" s="1499"/>
      <c r="T226" s="849"/>
    </row>
    <row r="227" spans="1:20" s="813" customFormat="1" ht="16.5">
      <c r="A227" s="836"/>
      <c r="B227" s="837"/>
      <c r="C227" s="838"/>
      <c r="D227" s="838"/>
      <c r="E227" s="838"/>
      <c r="F227" s="838"/>
      <c r="G227" s="839"/>
      <c r="H227" s="839"/>
      <c r="I227" s="839"/>
      <c r="J227" s="839"/>
      <c r="K227" s="839"/>
      <c r="L227" s="840"/>
      <c r="M227" s="874"/>
      <c r="N227" s="1496"/>
      <c r="O227" s="1497"/>
      <c r="P227" s="1497"/>
      <c r="Q227" s="1498"/>
      <c r="R227" s="1499"/>
      <c r="S227" s="1499"/>
      <c r="T227" s="849"/>
    </row>
    <row r="228" spans="1:20" s="813" customFormat="1" ht="16.5">
      <c r="A228" s="836"/>
      <c r="B228" s="837"/>
      <c r="C228" s="838"/>
      <c r="D228" s="838"/>
      <c r="E228" s="838"/>
      <c r="F228" s="838"/>
      <c r="G228" s="839"/>
      <c r="H228" s="839"/>
      <c r="I228" s="839"/>
      <c r="J228" s="839"/>
      <c r="K228" s="839"/>
      <c r="L228" s="840"/>
      <c r="M228" s="874"/>
      <c r="N228" s="1496"/>
      <c r="O228" s="1497"/>
      <c r="P228" s="1497"/>
      <c r="Q228" s="1498"/>
      <c r="R228" s="1499"/>
      <c r="S228" s="1499"/>
      <c r="T228" s="849"/>
    </row>
    <row r="229" spans="1:19" s="813" customFormat="1" ht="16.5">
      <c r="A229" s="836"/>
      <c r="B229" s="837"/>
      <c r="C229" s="838"/>
      <c r="D229" s="838"/>
      <c r="E229" s="838"/>
      <c r="F229" s="845"/>
      <c r="G229" s="839"/>
      <c r="H229" s="839"/>
      <c r="I229" s="846"/>
      <c r="J229" s="831"/>
      <c r="K229" s="831"/>
      <c r="L229" s="840"/>
      <c r="M229" s="840"/>
      <c r="N229" s="1006">
        <v>25</v>
      </c>
      <c r="O229" s="1007">
        <v>25</v>
      </c>
      <c r="P229" s="1007">
        <v>24</v>
      </c>
      <c r="Q229" s="1007">
        <v>24</v>
      </c>
      <c r="R229" s="1007">
        <v>23</v>
      </c>
      <c r="S229" s="1007">
        <v>16</v>
      </c>
    </row>
    <row r="230" spans="1:19" s="813" customFormat="1" ht="20.25">
      <c r="A230" s="836"/>
      <c r="B230" s="3220" t="s">
        <v>279</v>
      </c>
      <c r="C230" s="3220"/>
      <c r="D230" s="1486"/>
      <c r="E230" s="3182"/>
      <c r="F230" s="3183"/>
      <c r="G230" s="3183"/>
      <c r="H230" s="1485"/>
      <c r="I230" s="3184" t="s">
        <v>280</v>
      </c>
      <c r="J230" s="3185"/>
      <c r="K230" s="3185"/>
      <c r="L230" s="3185"/>
      <c r="M230" s="847"/>
      <c r="N230" s="1008"/>
      <c r="O230" s="1007">
        <v>61.5</v>
      </c>
      <c r="P230" s="1007"/>
      <c r="Q230" s="1007"/>
      <c r="R230" s="1007">
        <v>63</v>
      </c>
      <c r="S230" s="1007"/>
    </row>
    <row r="231" spans="1:19" s="813" customFormat="1" ht="20.25">
      <c r="A231" s="848"/>
      <c r="B231" s="956"/>
      <c r="C231" s="957"/>
      <c r="D231" s="1486"/>
      <c r="E231" s="1486"/>
      <c r="F231" s="1486"/>
      <c r="G231" s="958"/>
      <c r="H231" s="1485"/>
      <c r="I231" s="1485"/>
      <c r="J231" s="959"/>
      <c r="K231" s="960"/>
      <c r="L231" s="960"/>
      <c r="M231" s="847"/>
      <c r="N231" s="920"/>
      <c r="O231" s="921"/>
      <c r="P231" s="921"/>
      <c r="Q231" s="921"/>
      <c r="R231" s="921"/>
      <c r="S231" s="921"/>
    </row>
    <row r="232" spans="1:14" s="813" customFormat="1" ht="20.25">
      <c r="A232" s="848"/>
      <c r="B232" s="3220" t="s">
        <v>97</v>
      </c>
      <c r="C232" s="3220"/>
      <c r="D232" s="1486"/>
      <c r="E232" s="3182"/>
      <c r="F232" s="3183"/>
      <c r="G232" s="3183"/>
      <c r="H232" s="1485"/>
      <c r="I232" s="3184" t="s">
        <v>98</v>
      </c>
      <c r="J232" s="3185"/>
      <c r="K232" s="3185"/>
      <c r="L232" s="3185"/>
      <c r="M232" s="847"/>
      <c r="N232" s="847"/>
    </row>
    <row r="233" spans="1:19" ht="16.5">
      <c r="A233" s="848"/>
      <c r="B233" s="3318"/>
      <c r="C233" s="3318"/>
      <c r="D233" s="3318"/>
      <c r="E233" s="3318"/>
      <c r="F233" s="3318"/>
      <c r="G233" s="3318"/>
      <c r="H233" s="3318"/>
      <c r="I233" s="3318"/>
      <c r="J233" s="3318"/>
      <c r="K233" s="3318"/>
      <c r="L233" s="3318"/>
      <c r="M233" s="3318"/>
      <c r="N233" s="3318"/>
      <c r="O233" s="813"/>
      <c r="P233" s="813"/>
      <c r="Q233" s="813"/>
      <c r="R233" s="813"/>
      <c r="S233" s="813"/>
    </row>
    <row r="234" spans="1:19" ht="16.5">
      <c r="A234" s="848"/>
      <c r="B234" s="813"/>
      <c r="C234" s="849"/>
      <c r="D234" s="850"/>
      <c r="E234" s="849"/>
      <c r="F234" s="849"/>
      <c r="G234" s="849"/>
      <c r="H234" s="849"/>
      <c r="I234" s="813"/>
      <c r="J234" s="813"/>
      <c r="K234" s="813"/>
      <c r="L234" s="813"/>
      <c r="M234" s="813"/>
      <c r="N234" s="851"/>
      <c r="O234" s="813"/>
      <c r="P234" s="813"/>
      <c r="Q234" s="813"/>
      <c r="R234" s="813"/>
      <c r="S234" s="813"/>
    </row>
    <row r="235" spans="1:14" ht="16.5">
      <c r="A235" s="852"/>
      <c r="B235" s="853"/>
      <c r="C235" s="854"/>
      <c r="D235" s="854"/>
      <c r="E235" s="854"/>
      <c r="F235" s="853"/>
      <c r="G235" s="853"/>
      <c r="H235" s="853"/>
      <c r="I235" s="855"/>
      <c r="J235" s="855"/>
      <c r="K235" s="855"/>
      <c r="L235" s="856"/>
      <c r="M235" s="856"/>
      <c r="N235" s="857"/>
    </row>
    <row r="236" spans="1:14" ht="16.5">
      <c r="A236" s="852"/>
      <c r="B236" s="853"/>
      <c r="C236" s="854"/>
      <c r="D236" s="854"/>
      <c r="E236" s="854"/>
      <c r="F236" s="853"/>
      <c r="G236" s="853"/>
      <c r="H236" s="853"/>
      <c r="I236" s="855"/>
      <c r="J236" s="855"/>
      <c r="K236" s="855"/>
      <c r="L236" s="856"/>
      <c r="M236" s="856"/>
      <c r="N236" s="857"/>
    </row>
    <row r="237" spans="1:14" ht="16.5">
      <c r="A237" s="852"/>
      <c r="B237" s="813"/>
      <c r="C237" s="858"/>
      <c r="D237" s="859"/>
      <c r="E237" s="858"/>
      <c r="F237" s="858"/>
      <c r="G237" s="850"/>
      <c r="H237" s="853"/>
      <c r="I237" s="855"/>
      <c r="J237" s="855"/>
      <c r="K237" s="855"/>
      <c r="L237" s="856"/>
      <c r="M237" s="856"/>
      <c r="N237" s="857"/>
    </row>
    <row r="238" spans="1:14" ht="16.5">
      <c r="A238" s="852"/>
      <c r="C238" s="29"/>
      <c r="D238" s="29"/>
      <c r="E238" s="29"/>
      <c r="F238" s="29"/>
      <c r="G238" s="29"/>
      <c r="H238" s="29"/>
      <c r="N238" s="29"/>
    </row>
    <row r="239" spans="3:14" ht="16.5">
      <c r="C239" s="29"/>
      <c r="D239" s="29"/>
      <c r="E239" s="29"/>
      <c r="F239" s="29"/>
      <c r="G239" s="29"/>
      <c r="H239" s="29"/>
      <c r="N239" s="29"/>
    </row>
    <row r="240" spans="3:14" ht="16.5">
      <c r="C240" s="29"/>
      <c r="D240" s="29"/>
      <c r="E240" s="29"/>
      <c r="F240" s="29"/>
      <c r="G240" s="29"/>
      <c r="H240" s="29"/>
      <c r="N240" s="29"/>
    </row>
    <row r="241" spans="3:14" ht="16.5">
      <c r="C241" s="29"/>
      <c r="D241" s="29"/>
      <c r="E241" s="29"/>
      <c r="F241" s="29"/>
      <c r="G241" s="29"/>
      <c r="H241" s="29"/>
      <c r="N241" s="29"/>
    </row>
    <row r="242" spans="3:14" ht="16.5">
      <c r="C242" s="29"/>
      <c r="D242" s="29"/>
      <c r="E242" s="29"/>
      <c r="F242" s="29"/>
      <c r="G242" s="29"/>
      <c r="H242" s="29"/>
      <c r="N242" s="29"/>
    </row>
    <row r="243" spans="2:14" ht="16.5">
      <c r="B243" s="860"/>
      <c r="C243" s="861"/>
      <c r="D243" s="862"/>
      <c r="E243" s="861"/>
      <c r="F243" s="861"/>
      <c r="G243" s="863"/>
      <c r="H243" s="860"/>
      <c r="I243" s="864"/>
      <c r="J243" s="864"/>
      <c r="K243" s="864"/>
      <c r="L243" s="865"/>
      <c r="M243" s="865"/>
      <c r="N243" s="866"/>
    </row>
    <row r="244" spans="3:14" ht="16.5">
      <c r="C244" s="29"/>
      <c r="D244" s="29"/>
      <c r="E244" s="29"/>
      <c r="F244" s="29"/>
      <c r="G244" s="29"/>
      <c r="H244" s="29"/>
      <c r="N244" s="29"/>
    </row>
    <row r="245" spans="3:14" ht="16.5">
      <c r="C245" s="29"/>
      <c r="D245" s="29"/>
      <c r="E245" s="29"/>
      <c r="F245" s="29"/>
      <c r="G245" s="29"/>
      <c r="H245" s="29"/>
      <c r="N245" s="29"/>
    </row>
    <row r="246" spans="3:14" ht="16.5">
      <c r="C246" s="29"/>
      <c r="D246" s="29"/>
      <c r="E246" s="29"/>
      <c r="F246" s="29"/>
      <c r="G246" s="29"/>
      <c r="H246" s="29"/>
      <c r="N246" s="29"/>
    </row>
  </sheetData>
  <sheetProtection/>
  <mergeCells count="83">
    <mergeCell ref="B232:C232"/>
    <mergeCell ref="E232:G232"/>
    <mergeCell ref="I232:L232"/>
    <mergeCell ref="B233:N233"/>
    <mergeCell ref="D221:F221"/>
    <mergeCell ref="H221:K221"/>
    <mergeCell ref="N221:P221"/>
    <mergeCell ref="Q221:S221"/>
    <mergeCell ref="A223:F223"/>
    <mergeCell ref="B230:C230"/>
    <mergeCell ref="E230:G230"/>
    <mergeCell ref="I230:L230"/>
    <mergeCell ref="A215:M215"/>
    <mergeCell ref="A216:M216"/>
    <mergeCell ref="A217:M217"/>
    <mergeCell ref="A218:M218"/>
    <mergeCell ref="A219:M219"/>
    <mergeCell ref="A220:M220"/>
    <mergeCell ref="A207:B207"/>
    <mergeCell ref="A208:B208"/>
    <mergeCell ref="A209:B209"/>
    <mergeCell ref="A212:F212"/>
    <mergeCell ref="A213:B213"/>
    <mergeCell ref="A214:B214"/>
    <mergeCell ref="I200:M200"/>
    <mergeCell ref="I201:M201"/>
    <mergeCell ref="A202:B202"/>
    <mergeCell ref="A203:B203"/>
    <mergeCell ref="A204:B204"/>
    <mergeCell ref="A205:S205"/>
    <mergeCell ref="A148:B148"/>
    <mergeCell ref="A150:S150"/>
    <mergeCell ref="A190:B190"/>
    <mergeCell ref="A191:B191"/>
    <mergeCell ref="A192:B192"/>
    <mergeCell ref="A195:S195"/>
    <mergeCell ref="A111:B111"/>
    <mergeCell ref="A112:B112"/>
    <mergeCell ref="A114:S114"/>
    <mergeCell ref="A115:S115"/>
    <mergeCell ref="A146:B146"/>
    <mergeCell ref="A147:B147"/>
    <mergeCell ref="A101:B101"/>
    <mergeCell ref="A102:B102"/>
    <mergeCell ref="A103:S103"/>
    <mergeCell ref="A104:S104"/>
    <mergeCell ref="A105:B105"/>
    <mergeCell ref="A110:B110"/>
    <mergeCell ref="A30:S30"/>
    <mergeCell ref="A53:B53"/>
    <mergeCell ref="A54:B54"/>
    <mergeCell ref="A55:B55"/>
    <mergeCell ref="A56:S56"/>
    <mergeCell ref="A100:B100"/>
    <mergeCell ref="A9:S9"/>
    <mergeCell ref="A10:S10"/>
    <mergeCell ref="A25:B26"/>
    <mergeCell ref="A27:B27"/>
    <mergeCell ref="A28:B28"/>
    <mergeCell ref="A29:B29"/>
    <mergeCell ref="Q4:S4"/>
    <mergeCell ref="E5:E7"/>
    <mergeCell ref="F5:F7"/>
    <mergeCell ref="J5:J7"/>
    <mergeCell ref="K5:K7"/>
    <mergeCell ref="L5:L7"/>
    <mergeCell ref="N6:S6"/>
    <mergeCell ref="C4:C7"/>
    <mergeCell ref="D4:D7"/>
    <mergeCell ref="E4:F4"/>
    <mergeCell ref="I4:I7"/>
    <mergeCell ref="J4:L4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M3:M7"/>
  </mergeCells>
  <printOptions horizontalCentered="1"/>
  <pageMargins left="0.1968503937007874" right="0.1968503937007874" top="0.6692913385826772" bottom="0.3937007874015748" header="0" footer="0"/>
  <pageSetup fitToHeight="0" fitToWidth="1" horizontalDpi="600" verticalDpi="600" orientation="landscape" paperSize="9" scale="72" r:id="rId1"/>
  <rowBreaks count="5" manualBreakCount="5">
    <brk id="40" max="18" man="1"/>
    <brk id="80" max="18" man="1"/>
    <brk id="113" max="18" man="1"/>
    <brk id="149" max="18" man="1"/>
    <brk id="19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58"/>
  <sheetViews>
    <sheetView view="pageBreakPreview" zoomScaleNormal="75" zoomScaleSheetLayoutView="100" zoomScalePageLayoutView="0" workbookViewId="0" topLeftCell="A207">
      <selection activeCell="L219" sqref="L219"/>
    </sheetView>
  </sheetViews>
  <sheetFormatPr defaultColWidth="9.00390625" defaultRowHeight="12.75"/>
  <cols>
    <col min="1" max="1" width="11.375" style="2050" customWidth="1"/>
    <col min="2" max="2" width="55.625" style="29" customWidth="1"/>
    <col min="3" max="3" width="6.25390625" style="2051" customWidth="1"/>
    <col min="4" max="4" width="10.00390625" style="2052" customWidth="1"/>
    <col min="5" max="5" width="6.75390625" style="2052" customWidth="1"/>
    <col min="6" max="6" width="8.25390625" style="2051" customWidth="1"/>
    <col min="7" max="7" width="11.625" style="2051" customWidth="1"/>
    <col min="8" max="8" width="9.875" style="2051" customWidth="1"/>
    <col min="9" max="9" width="8.25390625" style="2053" customWidth="1"/>
    <col min="10" max="10" width="7.625" style="2053" customWidth="1"/>
    <col min="11" max="11" width="6.875" style="2053" customWidth="1"/>
    <col min="12" max="12" width="7.375" style="2053" customWidth="1"/>
    <col min="13" max="13" width="9.25390625" style="2053" customWidth="1"/>
    <col min="14" max="14" width="8.00390625" style="2054" customWidth="1"/>
    <col min="15" max="15" width="7.75390625" style="2053" customWidth="1"/>
    <col min="16" max="18" width="7.25390625" style="2053" customWidth="1"/>
    <col min="19" max="19" width="6.875" style="2053" customWidth="1"/>
    <col min="20" max="23" width="0" style="29" hidden="1" customWidth="1"/>
    <col min="24" max="24" width="0.12890625" style="29" hidden="1" customWidth="1"/>
    <col min="25" max="16384" width="9.125" style="29" customWidth="1"/>
  </cols>
  <sheetData>
    <row r="1" spans="1:19" ht="17.25" thickBot="1">
      <c r="A1" s="3167" t="s">
        <v>323</v>
      </c>
      <c r="B1" s="3168"/>
      <c r="C1" s="3168"/>
      <c r="D1" s="3168"/>
      <c r="E1" s="3168"/>
      <c r="F1" s="3168"/>
      <c r="G1" s="3168"/>
      <c r="H1" s="3168"/>
      <c r="I1" s="3168"/>
      <c r="J1" s="3168"/>
      <c r="K1" s="3168"/>
      <c r="L1" s="3168"/>
      <c r="M1" s="3168"/>
      <c r="N1" s="3168"/>
      <c r="O1" s="3168"/>
      <c r="P1" s="3168"/>
      <c r="Q1" s="3168"/>
      <c r="R1" s="3168"/>
      <c r="S1" s="3169"/>
    </row>
    <row r="2" spans="1:19" ht="16.5">
      <c r="A2" s="3170" t="s">
        <v>109</v>
      </c>
      <c r="B2" s="3173" t="s">
        <v>26</v>
      </c>
      <c r="C2" s="3176" t="s">
        <v>312</v>
      </c>
      <c r="D2" s="3176"/>
      <c r="E2" s="3176"/>
      <c r="F2" s="3176"/>
      <c r="G2" s="3178" t="s">
        <v>110</v>
      </c>
      <c r="H2" s="3211" t="s">
        <v>111</v>
      </c>
      <c r="I2" s="3212"/>
      <c r="J2" s="3212"/>
      <c r="K2" s="3212"/>
      <c r="L2" s="3212"/>
      <c r="M2" s="3213"/>
      <c r="N2" s="3197" t="s">
        <v>112</v>
      </c>
      <c r="O2" s="3198"/>
      <c r="P2" s="3198"/>
      <c r="Q2" s="3198"/>
      <c r="R2" s="3198"/>
      <c r="S2" s="3199"/>
    </row>
    <row r="3" spans="1:19" ht="16.5">
      <c r="A3" s="3171"/>
      <c r="B3" s="3174"/>
      <c r="C3" s="3177"/>
      <c r="D3" s="3177"/>
      <c r="E3" s="3177"/>
      <c r="F3" s="3177"/>
      <c r="G3" s="3179"/>
      <c r="H3" s="3187" t="s">
        <v>23</v>
      </c>
      <c r="I3" s="3203" t="s">
        <v>113</v>
      </c>
      <c r="J3" s="3204"/>
      <c r="K3" s="3204"/>
      <c r="L3" s="3204"/>
      <c r="M3" s="3205" t="s">
        <v>24</v>
      </c>
      <c r="N3" s="3200"/>
      <c r="O3" s="3201"/>
      <c r="P3" s="3201"/>
      <c r="Q3" s="3201"/>
      <c r="R3" s="3201"/>
      <c r="S3" s="3202"/>
    </row>
    <row r="4" spans="1:19" ht="16.5">
      <c r="A4" s="3171"/>
      <c r="B4" s="3174"/>
      <c r="C4" s="3186" t="s">
        <v>114</v>
      </c>
      <c r="D4" s="3189" t="s">
        <v>115</v>
      </c>
      <c r="E4" s="3192" t="s">
        <v>116</v>
      </c>
      <c r="F4" s="3193"/>
      <c r="G4" s="3179"/>
      <c r="H4" s="3187"/>
      <c r="I4" s="3194" t="s">
        <v>21</v>
      </c>
      <c r="J4" s="3181" t="s">
        <v>117</v>
      </c>
      <c r="K4" s="3181"/>
      <c r="L4" s="3181"/>
      <c r="M4" s="3206"/>
      <c r="N4" s="3156" t="s">
        <v>270</v>
      </c>
      <c r="O4" s="3157"/>
      <c r="P4" s="3158"/>
      <c r="Q4" s="3203" t="s">
        <v>271</v>
      </c>
      <c r="R4" s="3203"/>
      <c r="S4" s="3227"/>
    </row>
    <row r="5" spans="1:19" ht="16.5" customHeight="1">
      <c r="A5" s="3171"/>
      <c r="B5" s="3174"/>
      <c r="C5" s="3187"/>
      <c r="D5" s="3190"/>
      <c r="E5" s="3151" t="s">
        <v>118</v>
      </c>
      <c r="F5" s="3154" t="s">
        <v>119</v>
      </c>
      <c r="G5" s="3179"/>
      <c r="H5" s="3187"/>
      <c r="I5" s="3186"/>
      <c r="J5" s="3189" t="s">
        <v>25</v>
      </c>
      <c r="K5" s="3189" t="s">
        <v>120</v>
      </c>
      <c r="L5" s="3189" t="s">
        <v>275</v>
      </c>
      <c r="M5" s="3207"/>
      <c r="N5" s="1850">
        <v>1</v>
      </c>
      <c r="O5" s="1851" t="s">
        <v>313</v>
      </c>
      <c r="P5" s="1851" t="s">
        <v>314</v>
      </c>
      <c r="Q5" s="1851">
        <v>3</v>
      </c>
      <c r="R5" s="1851" t="s">
        <v>315</v>
      </c>
      <c r="S5" s="1852" t="s">
        <v>316</v>
      </c>
    </row>
    <row r="6" spans="1:19" ht="17.25" thickBot="1">
      <c r="A6" s="3171"/>
      <c r="B6" s="3174"/>
      <c r="C6" s="3187"/>
      <c r="D6" s="3190"/>
      <c r="E6" s="3152"/>
      <c r="F6" s="3154"/>
      <c r="G6" s="3179"/>
      <c r="H6" s="3187"/>
      <c r="I6" s="3186"/>
      <c r="J6" s="3189"/>
      <c r="K6" s="3189"/>
      <c r="L6" s="3189"/>
      <c r="M6" s="3207"/>
      <c r="N6" s="3164" t="s">
        <v>27</v>
      </c>
      <c r="O6" s="3165"/>
      <c r="P6" s="3165"/>
      <c r="Q6" s="3165"/>
      <c r="R6" s="3165"/>
      <c r="S6" s="3166"/>
    </row>
    <row r="7" spans="1:19" ht="51" customHeight="1" thickBot="1">
      <c r="A7" s="3172"/>
      <c r="B7" s="3175"/>
      <c r="C7" s="3188"/>
      <c r="D7" s="3191"/>
      <c r="E7" s="3153"/>
      <c r="F7" s="3155"/>
      <c r="G7" s="3180"/>
      <c r="H7" s="3188"/>
      <c r="I7" s="3195"/>
      <c r="J7" s="3196"/>
      <c r="K7" s="3196"/>
      <c r="L7" s="3196"/>
      <c r="M7" s="3208"/>
      <c r="N7" s="2536">
        <v>15</v>
      </c>
      <c r="O7" s="2537">
        <v>9</v>
      </c>
      <c r="P7" s="2538">
        <v>9</v>
      </c>
      <c r="Q7" s="2539">
        <v>15</v>
      </c>
      <c r="R7" s="2537">
        <v>9</v>
      </c>
      <c r="S7" s="2538">
        <v>8</v>
      </c>
    </row>
    <row r="8" spans="1:19" ht="17.25" thickBot="1">
      <c r="A8" s="1853">
        <v>1</v>
      </c>
      <c r="B8" s="37">
        <v>2</v>
      </c>
      <c r="C8" s="1854">
        <v>3</v>
      </c>
      <c r="D8" s="1854">
        <v>4</v>
      </c>
      <c r="E8" s="1854">
        <v>5</v>
      </c>
      <c r="F8" s="1854">
        <v>6</v>
      </c>
      <c r="G8" s="1854">
        <v>7</v>
      </c>
      <c r="H8" s="1854">
        <v>8</v>
      </c>
      <c r="I8" s="1854">
        <v>9</v>
      </c>
      <c r="J8" s="1854">
        <v>10</v>
      </c>
      <c r="K8" s="1854">
        <v>11</v>
      </c>
      <c r="L8" s="1854">
        <v>12</v>
      </c>
      <c r="M8" s="1855">
        <v>13</v>
      </c>
      <c r="N8" s="1856">
        <v>14</v>
      </c>
      <c r="O8" s="1856">
        <v>16</v>
      </c>
      <c r="P8" s="1856">
        <v>17</v>
      </c>
      <c r="Q8" s="1857">
        <v>18</v>
      </c>
      <c r="R8" s="1858">
        <v>19</v>
      </c>
      <c r="S8" s="1859">
        <v>20</v>
      </c>
    </row>
    <row r="9" spans="1:19" ht="17.25" thickBot="1">
      <c r="A9" s="3161" t="s">
        <v>164</v>
      </c>
      <c r="B9" s="3162"/>
      <c r="C9" s="3162"/>
      <c r="D9" s="3162"/>
      <c r="E9" s="3162"/>
      <c r="F9" s="3162"/>
      <c r="G9" s="3162"/>
      <c r="H9" s="3162"/>
      <c r="I9" s="3162"/>
      <c r="J9" s="3162"/>
      <c r="K9" s="3162"/>
      <c r="L9" s="3162"/>
      <c r="M9" s="3162"/>
      <c r="N9" s="3162"/>
      <c r="O9" s="3162"/>
      <c r="P9" s="3162"/>
      <c r="Q9" s="3162"/>
      <c r="R9" s="3162"/>
      <c r="S9" s="3163"/>
    </row>
    <row r="10" spans="1:19" ht="20.25" thickBot="1">
      <c r="A10" s="3143" t="s">
        <v>121</v>
      </c>
      <c r="B10" s="3135"/>
      <c r="C10" s="3135"/>
      <c r="D10" s="3135"/>
      <c r="E10" s="3135"/>
      <c r="F10" s="3135"/>
      <c r="G10" s="3135"/>
      <c r="H10" s="3135"/>
      <c r="I10" s="3135"/>
      <c r="J10" s="3135"/>
      <c r="K10" s="3135"/>
      <c r="L10" s="3135"/>
      <c r="M10" s="3135"/>
      <c r="N10" s="3135"/>
      <c r="O10" s="3135"/>
      <c r="P10" s="3135"/>
      <c r="Q10" s="3135"/>
      <c r="R10" s="3135"/>
      <c r="S10" s="3144"/>
    </row>
    <row r="11" spans="1:19" ht="16.5">
      <c r="A11" s="1860" t="s">
        <v>125</v>
      </c>
      <c r="B11" s="2890" t="s">
        <v>302</v>
      </c>
      <c r="C11" s="2116"/>
      <c r="D11" s="2117"/>
      <c r="E11" s="2117"/>
      <c r="F11" s="2118"/>
      <c r="G11" s="1896">
        <f>SUM(G12:G14)</f>
        <v>6.5</v>
      </c>
      <c r="H11" s="969">
        <f>G11*30</f>
        <v>195</v>
      </c>
      <c r="I11" s="1861"/>
      <c r="J11" s="1862"/>
      <c r="K11" s="1862"/>
      <c r="L11" s="1862"/>
      <c r="M11" s="1863"/>
      <c r="N11" s="2295"/>
      <c r="O11" s="1958"/>
      <c r="P11" s="1866"/>
      <c r="Q11" s="1864"/>
      <c r="R11" s="1865"/>
      <c r="S11" s="1866"/>
    </row>
    <row r="12" spans="1:19" ht="16.5">
      <c r="A12" s="975"/>
      <c r="B12" s="2891" t="s">
        <v>51</v>
      </c>
      <c r="C12" s="2120"/>
      <c r="D12" s="1878"/>
      <c r="E12" s="1878"/>
      <c r="F12" s="2121"/>
      <c r="G12" s="2208">
        <v>5</v>
      </c>
      <c r="H12" s="1867">
        <f>G12*30</f>
        <v>150</v>
      </c>
      <c r="I12" s="1868"/>
      <c r="J12" s="1869"/>
      <c r="K12" s="1869"/>
      <c r="L12" s="1869"/>
      <c r="M12" s="1870"/>
      <c r="N12" s="984"/>
      <c r="O12" s="982"/>
      <c r="P12" s="1873"/>
      <c r="Q12" s="1871"/>
      <c r="R12" s="1872"/>
      <c r="S12" s="1873"/>
    </row>
    <row r="13" spans="1:19" ht="16.5">
      <c r="A13" s="1874" t="s">
        <v>162</v>
      </c>
      <c r="B13" s="2892" t="s">
        <v>103</v>
      </c>
      <c r="C13" s="2122"/>
      <c r="D13" s="2123"/>
      <c r="E13" s="2124"/>
      <c r="F13" s="2125"/>
      <c r="G13" s="2188"/>
      <c r="H13" s="1876"/>
      <c r="I13" s="1877"/>
      <c r="J13" s="1878"/>
      <c r="K13" s="1878"/>
      <c r="L13" s="1878"/>
      <c r="M13" s="1879"/>
      <c r="N13" s="2120" t="s">
        <v>186</v>
      </c>
      <c r="O13" s="1878" t="s">
        <v>186</v>
      </c>
      <c r="P13" s="1879" t="s">
        <v>186</v>
      </c>
      <c r="Q13" s="2120" t="s">
        <v>186</v>
      </c>
      <c r="R13" s="1878" t="s">
        <v>186</v>
      </c>
      <c r="S13" s="1880"/>
    </row>
    <row r="14" spans="1:22" ht="17.25" thickBot="1">
      <c r="A14" s="1874" t="s">
        <v>163</v>
      </c>
      <c r="B14" s="2893" t="s">
        <v>103</v>
      </c>
      <c r="C14" s="2126"/>
      <c r="D14" s="2127" t="s">
        <v>316</v>
      </c>
      <c r="E14" s="2127"/>
      <c r="F14" s="2128"/>
      <c r="G14" s="1904">
        <v>1.5</v>
      </c>
      <c r="H14" s="1099">
        <f>G14*30</f>
        <v>45</v>
      </c>
      <c r="I14" s="1881">
        <v>16</v>
      </c>
      <c r="J14" s="1882"/>
      <c r="K14" s="1882"/>
      <c r="L14" s="1882">
        <v>16</v>
      </c>
      <c r="M14" s="1883">
        <v>29</v>
      </c>
      <c r="N14" s="994"/>
      <c r="O14" s="995"/>
      <c r="P14" s="996"/>
      <c r="Q14" s="1884"/>
      <c r="R14" s="1885"/>
      <c r="S14" s="1886">
        <v>2</v>
      </c>
      <c r="T14" s="29">
        <v>2</v>
      </c>
      <c r="U14" s="29" t="s">
        <v>270</v>
      </c>
      <c r="V14" s="1845">
        <f>SUMIF(T$12:T$35,1,G$12:G$35)</f>
        <v>8</v>
      </c>
    </row>
    <row r="15" spans="1:22" ht="17.25" thickBot="1">
      <c r="A15" s="1887" t="s">
        <v>126</v>
      </c>
      <c r="B15" s="2894" t="s">
        <v>101</v>
      </c>
      <c r="C15" s="2129" t="s">
        <v>106</v>
      </c>
      <c r="D15" s="2130"/>
      <c r="E15" s="2130"/>
      <c r="F15" s="2131"/>
      <c r="G15" s="1888">
        <v>4.5</v>
      </c>
      <c r="H15" s="1889">
        <f>G15*30</f>
        <v>135</v>
      </c>
      <c r="I15" s="1890"/>
      <c r="J15" s="1891"/>
      <c r="K15" s="1891"/>
      <c r="L15" s="1891"/>
      <c r="M15" s="1892"/>
      <c r="N15" s="2132"/>
      <c r="O15" s="2133"/>
      <c r="P15" s="1893"/>
      <c r="Q15" s="1894"/>
      <c r="R15" s="1895"/>
      <c r="S15" s="1893"/>
      <c r="U15" s="29" t="s">
        <v>271</v>
      </c>
      <c r="V15" s="1845">
        <f>SUMIF(T$12:T$35,2,G$12:G$35)</f>
        <v>3.5</v>
      </c>
    </row>
    <row r="16" spans="1:22" ht="16.5">
      <c r="A16" s="1860" t="s">
        <v>127</v>
      </c>
      <c r="B16" s="2895" t="s">
        <v>100</v>
      </c>
      <c r="C16" s="2116"/>
      <c r="D16" s="2134"/>
      <c r="E16" s="2134"/>
      <c r="F16" s="2135"/>
      <c r="G16" s="1896">
        <v>3</v>
      </c>
      <c r="H16" s="1897">
        <f aca="true" t="shared" si="0" ref="H16:H32">G16*30</f>
        <v>90</v>
      </c>
      <c r="I16" s="1898"/>
      <c r="J16" s="1862"/>
      <c r="K16" s="1862"/>
      <c r="L16" s="1862"/>
      <c r="M16" s="1863"/>
      <c r="N16" s="2136"/>
      <c r="O16" s="1111"/>
      <c r="P16" s="1866"/>
      <c r="Q16" s="1864"/>
      <c r="R16" s="1865"/>
      <c r="S16" s="1866"/>
      <c r="V16" s="1845">
        <f>SUM(V14:V15)</f>
        <v>11.5</v>
      </c>
    </row>
    <row r="17" spans="1:19" ht="16.5">
      <c r="A17" s="1899"/>
      <c r="B17" s="2896" t="s">
        <v>102</v>
      </c>
      <c r="C17" s="984"/>
      <c r="D17" s="982"/>
      <c r="E17" s="982"/>
      <c r="F17" s="979"/>
      <c r="G17" s="1900">
        <v>2</v>
      </c>
      <c r="H17" s="1867">
        <f t="shared" si="0"/>
        <v>60</v>
      </c>
      <c r="I17" s="1901"/>
      <c r="J17" s="1119"/>
      <c r="K17" s="1119"/>
      <c r="L17" s="1119"/>
      <c r="M17" s="1120"/>
      <c r="N17" s="2137"/>
      <c r="O17" s="1119"/>
      <c r="P17" s="1873"/>
      <c r="Q17" s="1871"/>
      <c r="R17" s="1872"/>
      <c r="S17" s="1873"/>
    </row>
    <row r="18" spans="1:20" ht="17.25" thickBot="1">
      <c r="A18" s="1902" t="s">
        <v>128</v>
      </c>
      <c r="B18" s="2897" t="s">
        <v>103</v>
      </c>
      <c r="C18" s="1905"/>
      <c r="D18" s="1907" t="s">
        <v>313</v>
      </c>
      <c r="E18" s="2138"/>
      <c r="F18" s="2139"/>
      <c r="G18" s="1904">
        <v>1</v>
      </c>
      <c r="H18" s="1905">
        <f t="shared" si="0"/>
        <v>30</v>
      </c>
      <c r="I18" s="1906">
        <v>10</v>
      </c>
      <c r="J18" s="1907">
        <v>10</v>
      </c>
      <c r="K18" s="1907"/>
      <c r="L18" s="1907"/>
      <c r="M18" s="1908">
        <f>H18-I18</f>
        <v>20</v>
      </c>
      <c r="N18" s="2140"/>
      <c r="O18" s="2141">
        <v>1</v>
      </c>
      <c r="P18" s="1908"/>
      <c r="Q18" s="1123"/>
      <c r="R18" s="1907"/>
      <c r="S18" s="1908"/>
      <c r="T18" s="29">
        <v>1</v>
      </c>
    </row>
    <row r="19" spans="1:19" ht="17.25" thickBot="1">
      <c r="A19" s="1899" t="s">
        <v>129</v>
      </c>
      <c r="B19" s="2898" t="s">
        <v>104</v>
      </c>
      <c r="C19" s="2142" t="s">
        <v>106</v>
      </c>
      <c r="D19" s="2143"/>
      <c r="E19" s="2143"/>
      <c r="F19" s="2144"/>
      <c r="G19" s="2145">
        <v>4</v>
      </c>
      <c r="H19" s="1911">
        <f t="shared" si="0"/>
        <v>120</v>
      </c>
      <c r="I19" s="1912"/>
      <c r="J19" s="1913"/>
      <c r="K19" s="1913"/>
      <c r="L19" s="1913"/>
      <c r="M19" s="1914"/>
      <c r="N19" s="2146"/>
      <c r="O19" s="2147"/>
      <c r="P19" s="2492"/>
      <c r="Q19" s="2493"/>
      <c r="R19" s="2494"/>
      <c r="S19" s="2492"/>
    </row>
    <row r="20" spans="1:19" ht="17.25">
      <c r="A20" s="1860" t="s">
        <v>130</v>
      </c>
      <c r="B20" s="2895" t="s">
        <v>105</v>
      </c>
      <c r="C20" s="2148"/>
      <c r="D20" s="2117"/>
      <c r="E20" s="2117"/>
      <c r="F20" s="2149"/>
      <c r="G20" s="1896">
        <v>4.5</v>
      </c>
      <c r="H20" s="1897">
        <f t="shared" si="0"/>
        <v>135</v>
      </c>
      <c r="I20" s="1898"/>
      <c r="J20" s="1862"/>
      <c r="K20" s="1862"/>
      <c r="L20" s="1862"/>
      <c r="M20" s="1863"/>
      <c r="N20" s="2136"/>
      <c r="O20" s="1111"/>
      <c r="P20" s="2495"/>
      <c r="Q20" s="1106"/>
      <c r="R20" s="2496"/>
      <c r="S20" s="2495"/>
    </row>
    <row r="21" spans="1:19" ht="17.25">
      <c r="A21" s="975"/>
      <c r="B21" s="2896" t="s">
        <v>102</v>
      </c>
      <c r="C21" s="2150"/>
      <c r="D21" s="2151"/>
      <c r="E21" s="2151"/>
      <c r="F21" s="2152"/>
      <c r="G21" s="1916">
        <v>3</v>
      </c>
      <c r="H21" s="1867">
        <f t="shared" si="0"/>
        <v>90</v>
      </c>
      <c r="I21" s="1917"/>
      <c r="J21" s="1918"/>
      <c r="K21" s="1918"/>
      <c r="L21" s="1918"/>
      <c r="M21" s="1919"/>
      <c r="N21" s="2153"/>
      <c r="O21" s="2154"/>
      <c r="P21" s="2497"/>
      <c r="Q21" s="1982"/>
      <c r="R21" s="2436"/>
      <c r="S21" s="2497"/>
    </row>
    <row r="22" spans="1:20" ht="17.25" thickBot="1">
      <c r="A22" s="1902" t="s">
        <v>131</v>
      </c>
      <c r="B22" s="2897" t="s">
        <v>103</v>
      </c>
      <c r="C22" s="1099">
        <v>1</v>
      </c>
      <c r="D22" s="2198"/>
      <c r="E22" s="2198"/>
      <c r="F22" s="2509"/>
      <c r="G22" s="2220">
        <v>1.5</v>
      </c>
      <c r="H22" s="1905">
        <f t="shared" si="0"/>
        <v>45</v>
      </c>
      <c r="I22" s="1906">
        <v>15</v>
      </c>
      <c r="J22" s="1124">
        <v>15</v>
      </c>
      <c r="K22" s="1124"/>
      <c r="L22" s="1124"/>
      <c r="M22" s="1129">
        <f>H22-I22</f>
        <v>30</v>
      </c>
      <c r="N22" s="1127">
        <v>1</v>
      </c>
      <c r="O22" s="1128"/>
      <c r="P22" s="1908"/>
      <c r="Q22" s="1123"/>
      <c r="R22" s="1907"/>
      <c r="S22" s="1908"/>
      <c r="T22" s="29">
        <v>1</v>
      </c>
    </row>
    <row r="23" spans="1:19" ht="16.5">
      <c r="A23" s="1860" t="s">
        <v>132</v>
      </c>
      <c r="B23" s="2899" t="s">
        <v>307</v>
      </c>
      <c r="C23" s="1897"/>
      <c r="D23" s="2227"/>
      <c r="E23" s="2227"/>
      <c r="F23" s="2394"/>
      <c r="G23" s="2511">
        <v>4.5</v>
      </c>
      <c r="H23" s="2512">
        <f t="shared" si="0"/>
        <v>135</v>
      </c>
      <c r="I23" s="1107"/>
      <c r="J23" s="1107"/>
      <c r="K23" s="1107"/>
      <c r="L23" s="1107"/>
      <c r="M23" s="1112"/>
      <c r="N23" s="1110"/>
      <c r="O23" s="1111"/>
      <c r="P23" s="2495"/>
      <c r="Q23" s="1106"/>
      <c r="R23" s="2496"/>
      <c r="S23" s="2495"/>
    </row>
    <row r="24" spans="1:19" ht="16.5">
      <c r="A24" s="975"/>
      <c r="B24" s="2900" t="s">
        <v>102</v>
      </c>
      <c r="C24" s="1867"/>
      <c r="D24" s="2157"/>
      <c r="E24" s="2157"/>
      <c r="F24" s="2286"/>
      <c r="G24" s="2491">
        <v>2.5</v>
      </c>
      <c r="H24" s="1921">
        <f t="shared" si="0"/>
        <v>75</v>
      </c>
      <c r="I24" s="2477"/>
      <c r="J24" s="2477"/>
      <c r="K24" s="2477"/>
      <c r="L24" s="2477"/>
      <c r="M24" s="1120"/>
      <c r="N24" s="1118"/>
      <c r="O24" s="1119"/>
      <c r="P24" s="2497"/>
      <c r="Q24" s="1982"/>
      <c r="R24" s="2436"/>
      <c r="S24" s="2497"/>
    </row>
    <row r="25" spans="1:20" ht="17.25" thickBot="1">
      <c r="A25" s="1902" t="s">
        <v>308</v>
      </c>
      <c r="B25" s="2897" t="s">
        <v>103</v>
      </c>
      <c r="C25" s="1099"/>
      <c r="D25" s="2214" t="s">
        <v>315</v>
      </c>
      <c r="E25" s="2198"/>
      <c r="F25" s="2509"/>
      <c r="G25" s="2220">
        <v>2</v>
      </c>
      <c r="H25" s="1905">
        <f t="shared" si="0"/>
        <v>60</v>
      </c>
      <c r="I25" s="1124">
        <v>20</v>
      </c>
      <c r="J25" s="1124">
        <v>10</v>
      </c>
      <c r="K25" s="1124"/>
      <c r="L25" s="1124">
        <v>10</v>
      </c>
      <c r="M25" s="1129">
        <f>H25-I25</f>
        <v>40</v>
      </c>
      <c r="N25" s="1127"/>
      <c r="O25" s="1128"/>
      <c r="P25" s="1908"/>
      <c r="Q25" s="1123"/>
      <c r="R25" s="1907">
        <v>2</v>
      </c>
      <c r="S25" s="1908"/>
      <c r="T25" s="29">
        <v>2</v>
      </c>
    </row>
    <row r="26" spans="1:19" s="2554" customFormat="1" ht="16.5" hidden="1">
      <c r="A26" s="2541"/>
      <c r="B26" s="2899"/>
      <c r="C26" s="2542"/>
      <c r="D26" s="2543"/>
      <c r="E26" s="2543"/>
      <c r="F26" s="2544"/>
      <c r="G26" s="2545"/>
      <c r="H26" s="2546"/>
      <c r="I26" s="2547"/>
      <c r="J26" s="2547"/>
      <c r="K26" s="2547"/>
      <c r="L26" s="2547"/>
      <c r="M26" s="2548"/>
      <c r="N26" s="2549"/>
      <c r="O26" s="2550"/>
      <c r="P26" s="2551"/>
      <c r="Q26" s="2552"/>
      <c r="R26" s="2553"/>
      <c r="S26" s="2551"/>
    </row>
    <row r="27" spans="1:19" s="2554" customFormat="1" ht="16.5" hidden="1">
      <c r="A27" s="2555"/>
      <c r="B27" s="2900"/>
      <c r="C27" s="2556"/>
      <c r="D27" s="2557"/>
      <c r="E27" s="2557"/>
      <c r="F27" s="2558"/>
      <c r="G27" s="2559"/>
      <c r="H27" s="2560"/>
      <c r="I27" s="2561"/>
      <c r="J27" s="2561"/>
      <c r="K27" s="2561"/>
      <c r="L27" s="2561"/>
      <c r="M27" s="2562"/>
      <c r="N27" s="2563"/>
      <c r="O27" s="2564"/>
      <c r="P27" s="2565"/>
      <c r="Q27" s="2566"/>
      <c r="R27" s="2567"/>
      <c r="S27" s="2565"/>
    </row>
    <row r="28" spans="1:19" s="2554" customFormat="1" ht="17.25" hidden="1" thickBot="1">
      <c r="A28" s="2568"/>
      <c r="B28" s="2897"/>
      <c r="C28" s="2569"/>
      <c r="D28" s="2570"/>
      <c r="E28" s="2570"/>
      <c r="F28" s="2571"/>
      <c r="G28" s="2572"/>
      <c r="H28" s="2573"/>
      <c r="I28" s="2574"/>
      <c r="J28" s="2574"/>
      <c r="K28" s="2574"/>
      <c r="L28" s="2574"/>
      <c r="M28" s="2575"/>
      <c r="N28" s="2576"/>
      <c r="O28" s="2577"/>
      <c r="P28" s="2578"/>
      <c r="Q28" s="2579"/>
      <c r="R28" s="2580"/>
      <c r="S28" s="2578"/>
    </row>
    <row r="29" spans="1:19" ht="16.5">
      <c r="A29" s="1860" t="s">
        <v>309</v>
      </c>
      <c r="B29" s="2899" t="s">
        <v>311</v>
      </c>
      <c r="C29" s="1897"/>
      <c r="D29" s="2228"/>
      <c r="E29" s="2228"/>
      <c r="F29" s="2513"/>
      <c r="G29" s="2511">
        <v>3</v>
      </c>
      <c r="H29" s="2512">
        <f>G29*30</f>
        <v>90</v>
      </c>
      <c r="I29" s="1107"/>
      <c r="J29" s="1107"/>
      <c r="K29" s="1107"/>
      <c r="L29" s="1107"/>
      <c r="M29" s="1112"/>
      <c r="N29" s="1110"/>
      <c r="O29" s="1111"/>
      <c r="P29" s="2495"/>
      <c r="Q29" s="1106"/>
      <c r="R29" s="2496"/>
      <c r="S29" s="2495"/>
    </row>
    <row r="30" spans="1:19" ht="16.5">
      <c r="A30" s="975"/>
      <c r="B30" s="2900" t="s">
        <v>102</v>
      </c>
      <c r="C30" s="1867"/>
      <c r="D30" s="2158"/>
      <c r="E30" s="2158"/>
      <c r="F30" s="2488"/>
      <c r="G30" s="2491">
        <v>2</v>
      </c>
      <c r="H30" s="1921">
        <f>G30*30</f>
        <v>60</v>
      </c>
      <c r="I30" s="2477"/>
      <c r="J30" s="2477"/>
      <c r="K30" s="2477"/>
      <c r="L30" s="2477"/>
      <c r="M30" s="1120"/>
      <c r="N30" s="1118"/>
      <c r="O30" s="1119"/>
      <c r="P30" s="2497"/>
      <c r="Q30" s="1982"/>
      <c r="R30" s="2436"/>
      <c r="S30" s="2497"/>
    </row>
    <row r="31" spans="1:20" ht="17.25" thickBot="1">
      <c r="A31" s="1902" t="s">
        <v>310</v>
      </c>
      <c r="B31" s="2897" t="s">
        <v>103</v>
      </c>
      <c r="C31" s="1099"/>
      <c r="D31" s="2198" t="s">
        <v>313</v>
      </c>
      <c r="E31" s="2198"/>
      <c r="F31" s="2509"/>
      <c r="G31" s="2220">
        <v>1</v>
      </c>
      <c r="H31" s="1905">
        <f>G31*30</f>
        <v>30</v>
      </c>
      <c r="I31" s="1124">
        <v>10</v>
      </c>
      <c r="J31" s="1124">
        <v>10</v>
      </c>
      <c r="K31" s="1124"/>
      <c r="L31" s="1124"/>
      <c r="M31" s="1129">
        <v>20</v>
      </c>
      <c r="N31" s="1127"/>
      <c r="O31" s="1128">
        <v>1</v>
      </c>
      <c r="P31" s="1908"/>
      <c r="Q31" s="1123"/>
      <c r="R31" s="1907"/>
      <c r="S31" s="1908"/>
      <c r="T31" s="29">
        <v>1</v>
      </c>
    </row>
    <row r="32" spans="1:20" ht="24" customHeight="1" thickBot="1">
      <c r="A32" s="1860" t="s">
        <v>331</v>
      </c>
      <c r="B32" s="2901" t="s">
        <v>79</v>
      </c>
      <c r="C32" s="2517"/>
      <c r="D32" s="2518" t="s">
        <v>317</v>
      </c>
      <c r="E32" s="2518"/>
      <c r="F32" s="1959"/>
      <c r="G32" s="2523">
        <v>4.5</v>
      </c>
      <c r="H32" s="969">
        <f t="shared" si="0"/>
        <v>135</v>
      </c>
      <c r="I32" s="2119">
        <v>60</v>
      </c>
      <c r="J32" s="1958"/>
      <c r="K32" s="1958"/>
      <c r="L32" s="1958">
        <v>60</v>
      </c>
      <c r="M32" s="2519">
        <f>H32-I32</f>
        <v>75</v>
      </c>
      <c r="N32" s="2295" t="s">
        <v>185</v>
      </c>
      <c r="O32" s="1958" t="s">
        <v>185</v>
      </c>
      <c r="P32" s="1959" t="s">
        <v>185</v>
      </c>
      <c r="Q32" s="2295"/>
      <c r="R32" s="1958"/>
      <c r="S32" s="1959"/>
      <c r="T32" s="29">
        <v>1</v>
      </c>
    </row>
    <row r="33" spans="1:19" ht="32.25" thickBot="1">
      <c r="A33" s="1860" t="s">
        <v>332</v>
      </c>
      <c r="B33" s="2902" t="s">
        <v>79</v>
      </c>
      <c r="C33" s="2520"/>
      <c r="D33" s="2521" t="s">
        <v>324</v>
      </c>
      <c r="E33" s="2521"/>
      <c r="F33" s="996"/>
      <c r="G33" s="2159"/>
      <c r="H33" s="2314"/>
      <c r="I33" s="2028"/>
      <c r="J33" s="995"/>
      <c r="K33" s="995"/>
      <c r="L33" s="995"/>
      <c r="M33" s="2522"/>
      <c r="N33" s="994"/>
      <c r="O33" s="2315"/>
      <c r="P33" s="996"/>
      <c r="Q33" s="994" t="s">
        <v>80</v>
      </c>
      <c r="R33" s="995" t="s">
        <v>80</v>
      </c>
      <c r="S33" s="996" t="s">
        <v>80</v>
      </c>
    </row>
    <row r="34" spans="1:19" ht="16.5">
      <c r="A34" s="3229" t="s">
        <v>268</v>
      </c>
      <c r="B34" s="3230"/>
      <c r="C34" s="992"/>
      <c r="D34" s="991"/>
      <c r="E34" s="991"/>
      <c r="F34" s="2514"/>
      <c r="G34" s="2515"/>
      <c r="H34" s="992"/>
      <c r="I34" s="993"/>
      <c r="J34" s="991"/>
      <c r="K34" s="991"/>
      <c r="L34" s="991"/>
      <c r="M34" s="2514"/>
      <c r="N34" s="992"/>
      <c r="O34" s="991"/>
      <c r="P34" s="2514"/>
      <c r="Q34" s="992"/>
      <c r="R34" s="993"/>
      <c r="S34" s="2514"/>
    </row>
    <row r="35" spans="1:19" ht="17.25" thickBot="1">
      <c r="A35" s="3231"/>
      <c r="B35" s="3232"/>
      <c r="C35" s="994"/>
      <c r="D35" s="995"/>
      <c r="E35" s="995"/>
      <c r="F35" s="996"/>
      <c r="G35" s="2159"/>
      <c r="H35" s="994"/>
      <c r="I35" s="2028"/>
      <c r="J35" s="995"/>
      <c r="K35" s="995"/>
      <c r="L35" s="995"/>
      <c r="M35" s="996"/>
      <c r="N35" s="1000"/>
      <c r="O35" s="1001"/>
      <c r="P35" s="1002"/>
      <c r="Q35" s="994"/>
      <c r="R35" s="995"/>
      <c r="S35" s="996"/>
    </row>
    <row r="36" spans="1:19" ht="17.25" customHeight="1" thickBot="1">
      <c r="A36" s="3123" t="s">
        <v>143</v>
      </c>
      <c r="B36" s="3124"/>
      <c r="C36" s="1922"/>
      <c r="D36" s="1923"/>
      <c r="E36" s="1923"/>
      <c r="F36" s="1924"/>
      <c r="G36" s="2007">
        <f>G11+G15+G16+G19+G20+G32+G23+G26+G29</f>
        <v>34.5</v>
      </c>
      <c r="H36" s="2007">
        <f>H11+H15+H16+H19+H20+H32+H23+H26+H29</f>
        <v>1035</v>
      </c>
      <c r="I36" s="2160"/>
      <c r="J36" s="2160"/>
      <c r="K36" s="2161"/>
      <c r="L36" s="2161"/>
      <c r="M36" s="2162"/>
      <c r="N36" s="1925"/>
      <c r="O36" s="1895"/>
      <c r="P36" s="2498"/>
      <c r="Q36" s="1894"/>
      <c r="R36" s="1895"/>
      <c r="S36" s="1893"/>
    </row>
    <row r="37" spans="1:20" ht="17.25" customHeight="1" thickBot="1">
      <c r="A37" s="3104" t="s">
        <v>122</v>
      </c>
      <c r="B37" s="3105"/>
      <c r="C37" s="1926"/>
      <c r="D37" s="1927"/>
      <c r="E37" s="1927"/>
      <c r="F37" s="1928"/>
      <c r="G37" s="2479">
        <f>G18+G22+G14+G32+G25+G28+G31</f>
        <v>11.5</v>
      </c>
      <c r="H37" s="2483">
        <f aca="true" t="shared" si="1" ref="H37:M37">H18+H22+H14+H32+H25+H28+H31</f>
        <v>345</v>
      </c>
      <c r="I37" s="2483">
        <f t="shared" si="1"/>
        <v>131</v>
      </c>
      <c r="J37" s="2483">
        <f t="shared" si="1"/>
        <v>45</v>
      </c>
      <c r="K37" s="2483">
        <f t="shared" si="1"/>
        <v>0</v>
      </c>
      <c r="L37" s="2483">
        <f t="shared" si="1"/>
        <v>86</v>
      </c>
      <c r="M37" s="2483">
        <f t="shared" si="1"/>
        <v>214</v>
      </c>
      <c r="N37" s="2480">
        <f>SUM(N11:N22)+2</f>
        <v>3</v>
      </c>
      <c r="O37" s="2481">
        <f>SUM(O11:O22)+2+O31</f>
        <v>4</v>
      </c>
      <c r="P37" s="2481">
        <f>SUM(P11:P22)+2+P28</f>
        <v>2</v>
      </c>
      <c r="Q37" s="2481">
        <f>SUM(Q11:Q22)</f>
        <v>0</v>
      </c>
      <c r="R37" s="2481">
        <f>SUM(R11:R22)+R25</f>
        <v>2</v>
      </c>
      <c r="S37" s="2482">
        <f>SUM(S11:S22)</f>
        <v>2</v>
      </c>
      <c r="T37" s="29">
        <f>30*G37</f>
        <v>345</v>
      </c>
    </row>
    <row r="38" spans="1:19" ht="17.25" customHeight="1" thickBot="1">
      <c r="A38" s="3102" t="s">
        <v>123</v>
      </c>
      <c r="B38" s="3103"/>
      <c r="C38" s="1926"/>
      <c r="D38" s="1927"/>
      <c r="E38" s="1927"/>
      <c r="F38" s="1928"/>
      <c r="G38" s="2007">
        <f>G15+G17+G19+G21+G12+G24+G27+G30</f>
        <v>23</v>
      </c>
      <c r="H38" s="2007">
        <f>H15+H17+H19+H21+H12+H24+H27+H30</f>
        <v>690</v>
      </c>
      <c r="I38" s="2008"/>
      <c r="J38" s="2008"/>
      <c r="K38" s="2008"/>
      <c r="L38" s="2008"/>
      <c r="M38" s="2008"/>
      <c r="N38" s="2008"/>
      <c r="O38" s="2008"/>
      <c r="P38" s="2008"/>
      <c r="Q38" s="2008"/>
      <c r="R38" s="2008"/>
      <c r="S38" s="2009"/>
    </row>
    <row r="39" spans="1:19" ht="20.25" thickBot="1">
      <c r="A39" s="3133" t="s">
        <v>124</v>
      </c>
      <c r="B39" s="3134"/>
      <c r="C39" s="3134"/>
      <c r="D39" s="3134"/>
      <c r="E39" s="3134"/>
      <c r="F39" s="3134"/>
      <c r="G39" s="3134"/>
      <c r="H39" s="3134"/>
      <c r="I39" s="3134"/>
      <c r="J39" s="3134"/>
      <c r="K39" s="3134"/>
      <c r="L39" s="3134"/>
      <c r="M39" s="3134"/>
      <c r="N39" s="3134"/>
      <c r="O39" s="3134"/>
      <c r="P39" s="3134"/>
      <c r="Q39" s="3134"/>
      <c r="R39" s="3134"/>
      <c r="S39" s="3136"/>
    </row>
    <row r="40" spans="1:19" ht="19.5">
      <c r="A40" s="1929" t="s">
        <v>133</v>
      </c>
      <c r="B40" s="2903" t="s">
        <v>261</v>
      </c>
      <c r="C40" s="2163"/>
      <c r="D40" s="2164"/>
      <c r="E40" s="2164"/>
      <c r="F40" s="2165"/>
      <c r="G40" s="1896">
        <v>3</v>
      </c>
      <c r="H40" s="2166">
        <f>G40*30</f>
        <v>90</v>
      </c>
      <c r="I40" s="2167"/>
      <c r="J40" s="2168"/>
      <c r="K40" s="2168"/>
      <c r="L40" s="2168"/>
      <c r="M40" s="2169"/>
      <c r="N40" s="2170"/>
      <c r="O40" s="1930"/>
      <c r="P40" s="1931"/>
      <c r="Q40" s="1932"/>
      <c r="R40" s="1930"/>
      <c r="S40" s="1931"/>
    </row>
    <row r="41" spans="1:19" ht="19.5">
      <c r="A41" s="1933"/>
      <c r="B41" s="2904" t="s">
        <v>51</v>
      </c>
      <c r="C41" s="2171"/>
      <c r="D41" s="2172"/>
      <c r="E41" s="2172"/>
      <c r="F41" s="2173"/>
      <c r="G41" s="2174">
        <v>2</v>
      </c>
      <c r="H41" s="2175">
        <f>G41*30</f>
        <v>60</v>
      </c>
      <c r="I41" s="2176"/>
      <c r="J41" s="2177"/>
      <c r="K41" s="2177"/>
      <c r="L41" s="2177"/>
      <c r="M41" s="2178"/>
      <c r="N41" s="2179"/>
      <c r="O41" s="1934"/>
      <c r="P41" s="1935"/>
      <c r="Q41" s="1936"/>
      <c r="R41" s="1934"/>
      <c r="S41" s="1935"/>
    </row>
    <row r="42" spans="1:22" ht="20.25" thickBot="1">
      <c r="A42" s="1937" t="s">
        <v>269</v>
      </c>
      <c r="B42" s="2905" t="s">
        <v>52</v>
      </c>
      <c r="C42" s="2180"/>
      <c r="D42" s="2181">
        <v>1</v>
      </c>
      <c r="E42" s="2182"/>
      <c r="F42" s="2183"/>
      <c r="G42" s="2042">
        <v>1</v>
      </c>
      <c r="H42" s="2184">
        <f>G42*30</f>
        <v>30</v>
      </c>
      <c r="I42" s="2185">
        <f>J42+K42+L42</f>
        <v>14</v>
      </c>
      <c r="J42" s="2181">
        <v>8</v>
      </c>
      <c r="K42" s="2181"/>
      <c r="L42" s="2181">
        <v>6</v>
      </c>
      <c r="M42" s="2186">
        <f>H42-I42</f>
        <v>16</v>
      </c>
      <c r="N42" s="2187">
        <v>1</v>
      </c>
      <c r="O42" s="1938"/>
      <c r="P42" s="1939"/>
      <c r="Q42" s="1940"/>
      <c r="R42" s="1938"/>
      <c r="S42" s="1939"/>
      <c r="T42" s="29">
        <v>1</v>
      </c>
      <c r="U42" s="29" t="s">
        <v>270</v>
      </c>
      <c r="V42" s="1845">
        <f>SUMIF(T$40:T$62,1,G$40:G$62)</f>
        <v>30</v>
      </c>
    </row>
    <row r="43" spans="1:22" ht="16.5">
      <c r="A43" s="2581" t="s">
        <v>134</v>
      </c>
      <c r="B43" s="2582" t="s">
        <v>327</v>
      </c>
      <c r="C43" s="2540"/>
      <c r="D43" s="2583" t="s">
        <v>147</v>
      </c>
      <c r="E43" s="2583"/>
      <c r="F43" s="2584"/>
      <c r="G43" s="2584">
        <v>3</v>
      </c>
      <c r="H43" s="67">
        <f>G43*30</f>
        <v>90</v>
      </c>
      <c r="I43" s="2540"/>
      <c r="J43" s="2540"/>
      <c r="K43" s="2540"/>
      <c r="L43" s="2540"/>
      <c r="M43" s="547"/>
      <c r="N43" s="2585"/>
      <c r="O43" s="281"/>
      <c r="P43" s="74"/>
      <c r="Q43" s="74"/>
      <c r="R43" s="74"/>
      <c r="S43" s="74"/>
      <c r="V43" s="1845"/>
    </row>
    <row r="44" spans="1:22" ht="33">
      <c r="A44" s="2586" t="s">
        <v>136</v>
      </c>
      <c r="B44" s="889" t="s">
        <v>59</v>
      </c>
      <c r="C44" s="1942"/>
      <c r="D44" s="1943"/>
      <c r="E44" s="1944"/>
      <c r="F44" s="1945"/>
      <c r="G44" s="2188">
        <f>G46+G45</f>
        <v>7</v>
      </c>
      <c r="H44" s="1946">
        <f>H46+H45</f>
        <v>210</v>
      </c>
      <c r="I44" s="1947"/>
      <c r="J44" s="1947"/>
      <c r="K44" s="1947"/>
      <c r="L44" s="1947"/>
      <c r="M44" s="1948"/>
      <c r="N44" s="1949"/>
      <c r="O44" s="1944"/>
      <c r="P44" s="1950"/>
      <c r="Q44" s="1951"/>
      <c r="R44" s="1952"/>
      <c r="S44" s="1953"/>
      <c r="U44" s="29" t="s">
        <v>271</v>
      </c>
      <c r="V44" s="1845">
        <f>SUMIF(T$40:T$62,2,G$40:G$62)</f>
        <v>0</v>
      </c>
    </row>
    <row r="45" spans="1:22" ht="16.5">
      <c r="A45" s="2587"/>
      <c r="B45" s="2906" t="s">
        <v>51</v>
      </c>
      <c r="C45" s="1942"/>
      <c r="D45" s="1943"/>
      <c r="E45" s="1944"/>
      <c r="F45" s="1945"/>
      <c r="G45" s="2189">
        <v>3.5</v>
      </c>
      <c r="H45" s="1954">
        <f aca="true" t="shared" si="2" ref="H45:H62">G45*30</f>
        <v>105</v>
      </c>
      <c r="I45" s="1115"/>
      <c r="J45" s="1115"/>
      <c r="K45" s="1115"/>
      <c r="L45" s="1115"/>
      <c r="M45" s="1117"/>
      <c r="N45" s="2190"/>
      <c r="O45" s="1115"/>
      <c r="P45" s="2191"/>
      <c r="Q45" s="2192"/>
      <c r="R45" s="1955"/>
      <c r="S45" s="1956"/>
      <c r="V45" s="1845">
        <f>SUM(V42:V44)</f>
        <v>30</v>
      </c>
    </row>
    <row r="46" spans="1:20" ht="17.25" thickBot="1">
      <c r="A46" s="2588" t="s">
        <v>262</v>
      </c>
      <c r="B46" s="2907" t="s">
        <v>52</v>
      </c>
      <c r="C46" s="2194"/>
      <c r="D46" s="2195" t="s">
        <v>313</v>
      </c>
      <c r="E46" s="1891"/>
      <c r="F46" s="2196"/>
      <c r="G46" s="2197">
        <v>3.5</v>
      </c>
      <c r="H46" s="1957">
        <f t="shared" si="2"/>
        <v>105</v>
      </c>
      <c r="I46" s="2198">
        <f>J46+K46+L46</f>
        <v>36</v>
      </c>
      <c r="J46" s="2198">
        <v>18</v>
      </c>
      <c r="K46" s="2198">
        <v>9</v>
      </c>
      <c r="L46" s="2198">
        <v>9</v>
      </c>
      <c r="M46" s="2199">
        <f>H46-I46</f>
        <v>69</v>
      </c>
      <c r="N46" s="1957"/>
      <c r="O46" s="1124">
        <f>I46/O7</f>
        <v>4</v>
      </c>
      <c r="P46" s="2200"/>
      <c r="Q46" s="2201"/>
      <c r="R46" s="727"/>
      <c r="S46" s="666"/>
      <c r="T46" s="29">
        <v>1</v>
      </c>
    </row>
    <row r="47" spans="1:19" ht="16.5">
      <c r="A47" s="2588" t="s">
        <v>137</v>
      </c>
      <c r="B47" s="2908" t="s">
        <v>93</v>
      </c>
      <c r="C47" s="2202"/>
      <c r="D47" s="2203"/>
      <c r="E47" s="2204"/>
      <c r="F47" s="2205"/>
      <c r="G47" s="1896">
        <f>G48+G49</f>
        <v>8</v>
      </c>
      <c r="H47" s="1946">
        <f>H48+H49</f>
        <v>240</v>
      </c>
      <c r="I47" s="1947"/>
      <c r="J47" s="1947"/>
      <c r="K47" s="1947"/>
      <c r="L47" s="1947"/>
      <c r="M47" s="1948"/>
      <c r="N47" s="2119"/>
      <c r="O47" s="1958"/>
      <c r="P47" s="1959"/>
      <c r="Q47" s="2119"/>
      <c r="R47" s="1958"/>
      <c r="S47" s="1959"/>
    </row>
    <row r="48" spans="1:19" ht="16.5">
      <c r="A48" s="2587"/>
      <c r="B48" s="2900" t="s">
        <v>51</v>
      </c>
      <c r="C48" s="2206"/>
      <c r="D48" s="2157"/>
      <c r="E48" s="2157"/>
      <c r="F48" s="2207"/>
      <c r="G48" s="2208">
        <v>4</v>
      </c>
      <c r="H48" s="1954">
        <f t="shared" si="2"/>
        <v>120</v>
      </c>
      <c r="I48" s="2209"/>
      <c r="J48" s="2209"/>
      <c r="K48" s="2209"/>
      <c r="L48" s="2209"/>
      <c r="M48" s="2210"/>
      <c r="N48" s="1969"/>
      <c r="O48" s="1115"/>
      <c r="P48" s="2211"/>
      <c r="Q48" s="2212"/>
      <c r="R48" s="651"/>
      <c r="S48" s="652"/>
    </row>
    <row r="49" spans="1:20" ht="17.25" thickBot="1">
      <c r="A49" s="2587" t="s">
        <v>328</v>
      </c>
      <c r="B49" s="2907" t="s">
        <v>52</v>
      </c>
      <c r="C49" s="2213"/>
      <c r="D49" s="2214">
        <v>1</v>
      </c>
      <c r="E49" s="2214"/>
      <c r="F49" s="2215"/>
      <c r="G49" s="1904">
        <v>4</v>
      </c>
      <c r="H49" s="1965">
        <f t="shared" si="2"/>
        <v>120</v>
      </c>
      <c r="I49" s="2216">
        <f>J49+K49+L49</f>
        <v>45</v>
      </c>
      <c r="J49" s="2216">
        <v>15</v>
      </c>
      <c r="K49" s="2216">
        <v>30</v>
      </c>
      <c r="L49" s="2216"/>
      <c r="M49" s="2217">
        <f>H49-I49</f>
        <v>75</v>
      </c>
      <c r="N49" s="1957">
        <f>I49/N7</f>
        <v>3</v>
      </c>
      <c r="O49" s="1124"/>
      <c r="P49" s="2200"/>
      <c r="Q49" s="2201"/>
      <c r="R49" s="727"/>
      <c r="S49" s="666"/>
      <c r="T49" s="29">
        <v>1</v>
      </c>
    </row>
    <row r="50" spans="1:20" ht="17.25" thickBot="1">
      <c r="A50" s="2588" t="s">
        <v>138</v>
      </c>
      <c r="B50" s="2909" t="s">
        <v>38</v>
      </c>
      <c r="C50" s="2218"/>
      <c r="D50" s="1980">
        <v>1</v>
      </c>
      <c r="E50" s="1088"/>
      <c r="F50" s="2219"/>
      <c r="G50" s="2220">
        <v>4</v>
      </c>
      <c r="H50" s="1960">
        <f>G50*30</f>
        <v>120</v>
      </c>
      <c r="I50" s="2221">
        <v>45</v>
      </c>
      <c r="J50" s="2221">
        <v>30</v>
      </c>
      <c r="K50" s="2221"/>
      <c r="L50" s="2221">
        <v>15</v>
      </c>
      <c r="M50" s="2131">
        <f>H50-I50</f>
        <v>75</v>
      </c>
      <c r="N50" s="1957">
        <v>3</v>
      </c>
      <c r="O50" s="2222"/>
      <c r="P50" s="2223"/>
      <c r="Q50" s="2224"/>
      <c r="R50" s="1961"/>
      <c r="S50" s="1962"/>
      <c r="T50" s="29">
        <v>1</v>
      </c>
    </row>
    <row r="51" spans="1:19" ht="16.5">
      <c r="A51" s="2588" t="s">
        <v>140</v>
      </c>
      <c r="B51" s="2910" t="s">
        <v>33</v>
      </c>
      <c r="C51" s="2226"/>
      <c r="D51" s="2227"/>
      <c r="E51" s="2228"/>
      <c r="F51" s="2229"/>
      <c r="G51" s="1896">
        <f>G53+G52</f>
        <v>6</v>
      </c>
      <c r="H51" s="2230">
        <f>H53+H52</f>
        <v>180</v>
      </c>
      <c r="I51" s="2231"/>
      <c r="J51" s="2231"/>
      <c r="K51" s="2231"/>
      <c r="L51" s="2231"/>
      <c r="M51" s="2232"/>
      <c r="N51" s="2233"/>
      <c r="O51" s="1107"/>
      <c r="P51" s="2223"/>
      <c r="Q51" s="2224"/>
      <c r="R51" s="1961"/>
      <c r="S51" s="1962"/>
    </row>
    <row r="52" spans="1:19" ht="16.5">
      <c r="A52" s="2587"/>
      <c r="B52" s="2906" t="s">
        <v>51</v>
      </c>
      <c r="C52" s="2206"/>
      <c r="D52" s="2157"/>
      <c r="E52" s="2234"/>
      <c r="F52" s="2234"/>
      <c r="G52" s="2235">
        <v>2.5</v>
      </c>
      <c r="H52" s="1954">
        <f t="shared" si="2"/>
        <v>75</v>
      </c>
      <c r="I52" s="2158"/>
      <c r="J52" s="2158"/>
      <c r="K52" s="2158"/>
      <c r="L52" s="2158"/>
      <c r="M52" s="2236"/>
      <c r="N52" s="2190"/>
      <c r="O52" s="1115"/>
      <c r="P52" s="2237"/>
      <c r="Q52" s="2238"/>
      <c r="R52" s="1963"/>
      <c r="S52" s="1964"/>
    </row>
    <row r="53" spans="1:20" ht="17.25" thickBot="1">
      <c r="A53" s="2589" t="s">
        <v>161</v>
      </c>
      <c r="B53" s="2911" t="s">
        <v>52</v>
      </c>
      <c r="C53" s="2213"/>
      <c r="D53" s="2214" t="s">
        <v>313</v>
      </c>
      <c r="E53" s="2240"/>
      <c r="F53" s="2240"/>
      <c r="G53" s="2241">
        <v>3.5</v>
      </c>
      <c r="H53" s="1965">
        <f t="shared" si="2"/>
        <v>105</v>
      </c>
      <c r="I53" s="2155">
        <f>SUM(J53:L53)</f>
        <v>36</v>
      </c>
      <c r="J53" s="2155">
        <v>18</v>
      </c>
      <c r="K53" s="2155"/>
      <c r="L53" s="2155">
        <v>18</v>
      </c>
      <c r="M53" s="2242">
        <f>H53-I53</f>
        <v>69</v>
      </c>
      <c r="N53" s="1957"/>
      <c r="O53" s="1124">
        <v>4</v>
      </c>
      <c r="P53" s="2200"/>
      <c r="Q53" s="2201"/>
      <c r="R53" s="727"/>
      <c r="S53" s="666"/>
      <c r="T53" s="29">
        <v>1</v>
      </c>
    </row>
    <row r="54" spans="1:19" ht="16.5">
      <c r="A54" s="2588" t="s">
        <v>141</v>
      </c>
      <c r="B54" s="2908" t="s">
        <v>39</v>
      </c>
      <c r="C54" s="2202"/>
      <c r="D54" s="2243"/>
      <c r="E54" s="2244"/>
      <c r="F54" s="2205"/>
      <c r="G54" s="1896">
        <f>G55+G56</f>
        <v>14</v>
      </c>
      <c r="H54" s="2230">
        <f>H55+H56</f>
        <v>420</v>
      </c>
      <c r="I54" s="2231"/>
      <c r="J54" s="2231"/>
      <c r="K54" s="2231"/>
      <c r="L54" s="2231"/>
      <c r="M54" s="2232"/>
      <c r="N54" s="2119"/>
      <c r="O54" s="1958"/>
      <c r="P54" s="1959"/>
      <c r="Q54" s="2119"/>
      <c r="R54" s="1958"/>
      <c r="S54" s="1959"/>
    </row>
    <row r="55" spans="1:19" ht="16.5">
      <c r="A55" s="2590"/>
      <c r="B55" s="2900" t="s">
        <v>51</v>
      </c>
      <c r="C55" s="2206"/>
      <c r="D55" s="2157"/>
      <c r="E55" s="2158"/>
      <c r="F55" s="2234"/>
      <c r="G55" s="2208">
        <v>7</v>
      </c>
      <c r="H55" s="1954">
        <f t="shared" si="2"/>
        <v>210</v>
      </c>
      <c r="I55" s="2158"/>
      <c r="J55" s="2158"/>
      <c r="K55" s="2158"/>
      <c r="L55" s="2158"/>
      <c r="M55" s="2236"/>
      <c r="N55" s="2025"/>
      <c r="O55" s="982"/>
      <c r="P55" s="979"/>
      <c r="Q55" s="2025"/>
      <c r="R55" s="982"/>
      <c r="S55" s="979"/>
    </row>
    <row r="56" spans="1:20" ht="17.25" thickBot="1">
      <c r="A56" s="2590" t="s">
        <v>139</v>
      </c>
      <c r="B56" s="2912" t="s">
        <v>52</v>
      </c>
      <c r="C56" s="2245">
        <v>1</v>
      </c>
      <c r="D56" s="2246"/>
      <c r="E56" s="2155"/>
      <c r="F56" s="2247"/>
      <c r="G56" s="2248">
        <v>7</v>
      </c>
      <c r="H56" s="1965">
        <f t="shared" si="2"/>
        <v>210</v>
      </c>
      <c r="I56" s="2155">
        <f>J56+L56</f>
        <v>105</v>
      </c>
      <c r="J56" s="2155">
        <v>45</v>
      </c>
      <c r="K56" s="2155"/>
      <c r="L56" s="2155">
        <v>60</v>
      </c>
      <c r="M56" s="2242">
        <f>H56-I56</f>
        <v>105</v>
      </c>
      <c r="N56" s="1965">
        <f>I56/N7</f>
        <v>7</v>
      </c>
      <c r="O56" s="1920"/>
      <c r="P56" s="2249"/>
      <c r="Q56" s="2250"/>
      <c r="R56" s="1966"/>
      <c r="S56" s="1967"/>
      <c r="T56" s="29">
        <v>1</v>
      </c>
    </row>
    <row r="57" spans="1:19" ht="16.5">
      <c r="A57" s="2588" t="s">
        <v>263</v>
      </c>
      <c r="B57" s="2913" t="s">
        <v>32</v>
      </c>
      <c r="C57" s="2251"/>
      <c r="D57" s="2227"/>
      <c r="E57" s="2228"/>
      <c r="F57" s="2229"/>
      <c r="G57" s="2252">
        <f>SUM(G58:G59)</f>
        <v>6</v>
      </c>
      <c r="H57" s="1968">
        <f t="shared" si="2"/>
        <v>180</v>
      </c>
      <c r="I57" s="2228"/>
      <c r="J57" s="2228"/>
      <c r="K57" s="2228"/>
      <c r="L57" s="2228"/>
      <c r="M57" s="2229"/>
      <c r="N57" s="1110"/>
      <c r="O57" s="1107"/>
      <c r="P57" s="2232"/>
      <c r="Q57" s="1087"/>
      <c r="R57" s="672"/>
      <c r="S57" s="630"/>
    </row>
    <row r="58" spans="1:19" ht="16.5">
      <c r="A58" s="2588"/>
      <c r="B58" s="300" t="s">
        <v>102</v>
      </c>
      <c r="C58" s="2253"/>
      <c r="D58" s="2157"/>
      <c r="E58" s="2158"/>
      <c r="F58" s="2234"/>
      <c r="G58" s="2235">
        <v>2.5</v>
      </c>
      <c r="H58" s="1969">
        <f>G58*30</f>
        <v>75</v>
      </c>
      <c r="I58" s="2158"/>
      <c r="J58" s="2158"/>
      <c r="K58" s="2158"/>
      <c r="L58" s="2158"/>
      <c r="M58" s="2234"/>
      <c r="N58" s="1118"/>
      <c r="O58" s="2477"/>
      <c r="P58" s="2211"/>
      <c r="Q58" s="2254"/>
      <c r="R58" s="651"/>
      <c r="S58" s="652"/>
    </row>
    <row r="59" spans="1:20" ht="17.25" thickBot="1">
      <c r="A59" s="2590" t="s">
        <v>264</v>
      </c>
      <c r="B59" s="306" t="s">
        <v>103</v>
      </c>
      <c r="C59" s="2255">
        <v>1</v>
      </c>
      <c r="D59" s="2214"/>
      <c r="E59" s="2198"/>
      <c r="F59" s="2240"/>
      <c r="G59" s="2241">
        <v>3.5</v>
      </c>
      <c r="H59" s="1957">
        <f>G59*30</f>
        <v>105</v>
      </c>
      <c r="I59" s="2198">
        <v>45</v>
      </c>
      <c r="J59" s="2198">
        <v>30</v>
      </c>
      <c r="K59" s="2198"/>
      <c r="L59" s="2198">
        <v>15</v>
      </c>
      <c r="M59" s="2240">
        <f>H59-I59</f>
        <v>60</v>
      </c>
      <c r="N59" s="1127">
        <f>I59/N7</f>
        <v>3</v>
      </c>
      <c r="O59" s="1124"/>
      <c r="P59" s="2200"/>
      <c r="Q59" s="1995"/>
      <c r="R59" s="727"/>
      <c r="S59" s="666"/>
      <c r="T59" s="29">
        <v>1</v>
      </c>
    </row>
    <row r="60" spans="1:19" ht="16.5">
      <c r="A60" s="2588" t="s">
        <v>329</v>
      </c>
      <c r="B60" s="2914" t="s">
        <v>31</v>
      </c>
      <c r="C60" s="2256"/>
      <c r="D60" s="2257"/>
      <c r="E60" s="2258"/>
      <c r="F60" s="2259"/>
      <c r="G60" s="2188">
        <f>G61+G62</f>
        <v>6</v>
      </c>
      <c r="H60" s="1946">
        <f>H61+H62</f>
        <v>180</v>
      </c>
      <c r="I60" s="1947"/>
      <c r="J60" s="1947"/>
      <c r="K60" s="1947"/>
      <c r="L60" s="1947"/>
      <c r="M60" s="1948"/>
      <c r="N60" s="2023"/>
      <c r="O60" s="974"/>
      <c r="P60" s="967"/>
      <c r="Q60" s="2023"/>
      <c r="R60" s="974"/>
      <c r="S60" s="967"/>
    </row>
    <row r="61" spans="1:19" ht="16.5">
      <c r="A61" s="2587"/>
      <c r="B61" s="2896" t="s">
        <v>51</v>
      </c>
      <c r="C61" s="2260"/>
      <c r="D61" s="2261"/>
      <c r="E61" s="2262"/>
      <c r="F61" s="2263"/>
      <c r="G61" s="2208">
        <v>2.5</v>
      </c>
      <c r="H61" s="1954">
        <f t="shared" si="2"/>
        <v>75</v>
      </c>
      <c r="I61" s="2264"/>
      <c r="J61" s="2264"/>
      <c r="K61" s="2265"/>
      <c r="L61" s="2265"/>
      <c r="M61" s="2266"/>
      <c r="N61" s="2025"/>
      <c r="O61" s="982"/>
      <c r="P61" s="979"/>
      <c r="Q61" s="2025"/>
      <c r="R61" s="982"/>
      <c r="S61" s="979"/>
    </row>
    <row r="62" spans="1:20" ht="17.25" thickBot="1">
      <c r="A62" s="2591" t="s">
        <v>330</v>
      </c>
      <c r="B62" s="2907" t="s">
        <v>52</v>
      </c>
      <c r="C62" s="2245">
        <v>1</v>
      </c>
      <c r="D62" s="2246"/>
      <c r="E62" s="2267"/>
      <c r="F62" s="2268"/>
      <c r="G62" s="2248">
        <v>3.5</v>
      </c>
      <c r="H62" s="1957">
        <f t="shared" si="2"/>
        <v>105</v>
      </c>
      <c r="I62" s="2198">
        <v>45</v>
      </c>
      <c r="J62" s="2198">
        <v>30</v>
      </c>
      <c r="K62" s="2198"/>
      <c r="L62" s="2198">
        <v>15</v>
      </c>
      <c r="M62" s="2199">
        <f>H62-I62</f>
        <v>60</v>
      </c>
      <c r="N62" s="1969">
        <f>I62/N7</f>
        <v>3</v>
      </c>
      <c r="O62" s="1115"/>
      <c r="P62" s="2211"/>
      <c r="Q62" s="2212"/>
      <c r="R62" s="651"/>
      <c r="S62" s="652"/>
      <c r="T62" s="29">
        <v>1</v>
      </c>
    </row>
    <row r="63" spans="1:19" ht="18" thickBot="1">
      <c r="A63" s="3123" t="s">
        <v>144</v>
      </c>
      <c r="B63" s="3124"/>
      <c r="C63" s="2269"/>
      <c r="D63" s="2270"/>
      <c r="E63" s="2271"/>
      <c r="F63" s="2272"/>
      <c r="G63" s="1999">
        <f>G40+G44+G47+G50+G51+G54+G57+G60+G43</f>
        <v>57</v>
      </c>
      <c r="H63" s="1999">
        <f>H40+H44+H47+H50+H51+H54+H57+H60+H43</f>
        <v>1710</v>
      </c>
      <c r="I63" s="844"/>
      <c r="J63" s="844"/>
      <c r="K63" s="844"/>
      <c r="L63" s="844"/>
      <c r="M63" s="844"/>
      <c r="N63" s="2273"/>
      <c r="O63" s="1970"/>
      <c r="P63" s="1971"/>
      <c r="Q63" s="2274"/>
      <c r="R63" s="1970"/>
      <c r="S63" s="1971"/>
    </row>
    <row r="64" spans="1:21" ht="17.25" thickBot="1">
      <c r="A64" s="3104" t="s">
        <v>145</v>
      </c>
      <c r="B64" s="3105"/>
      <c r="C64" s="2275"/>
      <c r="D64" s="2221"/>
      <c r="E64" s="2221"/>
      <c r="F64" s="2276"/>
      <c r="G64" s="2484">
        <f>G42+G62+G59+G56+G53+G50+G49+G46</f>
        <v>30</v>
      </c>
      <c r="H64" s="2485">
        <f aca="true" t="shared" si="3" ref="H64:M64">H42+H62+H59+H56+H53+H50+H49+H46</f>
        <v>900</v>
      </c>
      <c r="I64" s="2485">
        <f t="shared" si="3"/>
        <v>371</v>
      </c>
      <c r="J64" s="2485">
        <f t="shared" si="3"/>
        <v>194</v>
      </c>
      <c r="K64" s="2485">
        <f t="shared" si="3"/>
        <v>39</v>
      </c>
      <c r="L64" s="2485">
        <f t="shared" si="3"/>
        <v>138</v>
      </c>
      <c r="M64" s="2485">
        <f t="shared" si="3"/>
        <v>529</v>
      </c>
      <c r="N64" s="2486">
        <f aca="true" t="shared" si="4" ref="N64:S64">ROUND(SUM(N40:N62,0),0)</f>
        <v>20</v>
      </c>
      <c r="O64" s="2486">
        <f t="shared" si="4"/>
        <v>8</v>
      </c>
      <c r="P64" s="2486">
        <f t="shared" si="4"/>
        <v>0</v>
      </c>
      <c r="Q64" s="2486">
        <f t="shared" si="4"/>
        <v>0</v>
      </c>
      <c r="R64" s="2486">
        <f t="shared" si="4"/>
        <v>0</v>
      </c>
      <c r="S64" s="2486">
        <f t="shared" si="4"/>
        <v>0</v>
      </c>
      <c r="U64" s="29">
        <f>30*G63</f>
        <v>1710</v>
      </c>
    </row>
    <row r="65" spans="1:19" ht="17.25" thickBot="1">
      <c r="A65" s="3102" t="s">
        <v>123</v>
      </c>
      <c r="B65" s="3103"/>
      <c r="C65" s="2278"/>
      <c r="D65" s="1972"/>
      <c r="E65" s="1972"/>
      <c r="F65" s="1973"/>
      <c r="G65" s="2277">
        <f>G41+G61+G58+G55+G52+G48+G45+G43</f>
        <v>27</v>
      </c>
      <c r="H65" s="2277">
        <f>H41+H61+H58+H55+H52+H48+H45+H43</f>
        <v>810</v>
      </c>
      <c r="I65" s="1974"/>
      <c r="J65" s="1974"/>
      <c r="K65" s="1974"/>
      <c r="L65" s="1974"/>
      <c r="M65" s="1974"/>
      <c r="N65" s="1975"/>
      <c r="O65" s="1974"/>
      <c r="P65" s="1974"/>
      <c r="Q65" s="1974"/>
      <c r="R65" s="1974"/>
      <c r="S65" s="1976"/>
    </row>
    <row r="66" spans="1:25" ht="20.25" thickBot="1">
      <c r="A66" s="3143" t="s">
        <v>265</v>
      </c>
      <c r="B66" s="3135"/>
      <c r="C66" s="3135"/>
      <c r="D66" s="3135"/>
      <c r="E66" s="3135"/>
      <c r="F66" s="3135"/>
      <c r="G66" s="3135"/>
      <c r="H66" s="3135"/>
      <c r="I66" s="3135"/>
      <c r="J66" s="3135"/>
      <c r="K66" s="3135"/>
      <c r="L66" s="3135"/>
      <c r="M66" s="3135"/>
      <c r="N66" s="3135"/>
      <c r="O66" s="3135"/>
      <c r="P66" s="3135"/>
      <c r="Q66" s="3135"/>
      <c r="R66" s="3135"/>
      <c r="S66" s="3144"/>
      <c r="T66" s="351"/>
      <c r="U66" s="351"/>
      <c r="V66" s="351"/>
      <c r="W66" s="351"/>
      <c r="X66" s="351"/>
      <c r="Y66" s="351"/>
    </row>
    <row r="67" spans="1:19" ht="16.5">
      <c r="A67" s="618" t="s">
        <v>209</v>
      </c>
      <c r="B67" s="2915" t="s">
        <v>40</v>
      </c>
      <c r="C67" s="2280"/>
      <c r="D67" s="2243"/>
      <c r="E67" s="2243"/>
      <c r="F67" s="2281"/>
      <c r="G67" s="1105">
        <v>6</v>
      </c>
      <c r="H67" s="969">
        <f>SUM(H68:H70)</f>
        <v>180</v>
      </c>
      <c r="I67" s="1108"/>
      <c r="J67" s="1108"/>
      <c r="K67" s="1108"/>
      <c r="L67" s="1108"/>
      <c r="M67" s="2282"/>
      <c r="N67" s="2136"/>
      <c r="O67" s="1111"/>
      <c r="P67" s="1112"/>
      <c r="Q67" s="2136"/>
      <c r="R67" s="1111"/>
      <c r="S67" s="1959"/>
    </row>
    <row r="68" spans="1:19" ht="16.5">
      <c r="A68" s="643"/>
      <c r="B68" s="124" t="s">
        <v>51</v>
      </c>
      <c r="C68" s="2283"/>
      <c r="D68" s="2261"/>
      <c r="E68" s="2261"/>
      <c r="F68" s="2284"/>
      <c r="G68" s="1114">
        <v>1.5</v>
      </c>
      <c r="H68" s="2120">
        <f aca="true" t="shared" si="5" ref="H68:H76">G68*30</f>
        <v>45</v>
      </c>
      <c r="I68" s="1116"/>
      <c r="J68" s="1116"/>
      <c r="K68" s="2285"/>
      <c r="L68" s="2285"/>
      <c r="M68" s="1117"/>
      <c r="N68" s="2137"/>
      <c r="O68" s="1119"/>
      <c r="P68" s="2058"/>
      <c r="Q68" s="1118"/>
      <c r="R68" s="1977"/>
      <c r="S68" s="652"/>
    </row>
    <row r="69" spans="1:22" ht="16.5">
      <c r="A69" s="643" t="s">
        <v>213</v>
      </c>
      <c r="B69" s="77" t="s">
        <v>52</v>
      </c>
      <c r="C69" s="1867" t="s">
        <v>314</v>
      </c>
      <c r="D69" s="2157"/>
      <c r="E69" s="2157"/>
      <c r="F69" s="2286"/>
      <c r="G69" s="2287">
        <v>3</v>
      </c>
      <c r="H69" s="2120">
        <f t="shared" si="5"/>
        <v>90</v>
      </c>
      <c r="I69" s="1094">
        <f>SUM(J69:L69)</f>
        <v>36</v>
      </c>
      <c r="J69" s="1094">
        <v>18</v>
      </c>
      <c r="K69" s="1094"/>
      <c r="L69" s="1094">
        <v>18</v>
      </c>
      <c r="M69" s="704">
        <f>H69-I69</f>
        <v>54</v>
      </c>
      <c r="N69" s="1867"/>
      <c r="O69" s="2157"/>
      <c r="P69" s="2288">
        <v>4</v>
      </c>
      <c r="Q69" s="1097"/>
      <c r="R69" s="1977"/>
      <c r="S69" s="652"/>
      <c r="T69" s="29">
        <v>1</v>
      </c>
      <c r="U69" s="29" t="s">
        <v>270</v>
      </c>
      <c r="V69" s="1845">
        <f>SUMIF(T$67:T$109,1,G$67:G$109)</f>
        <v>21.5</v>
      </c>
    </row>
    <row r="70" spans="1:22" ht="17.25" thickBot="1">
      <c r="A70" s="643" t="s">
        <v>214</v>
      </c>
      <c r="B70" s="134" t="s">
        <v>43</v>
      </c>
      <c r="C70" s="1099"/>
      <c r="D70" s="2214"/>
      <c r="E70" s="2289"/>
      <c r="F70" s="2290">
        <v>3</v>
      </c>
      <c r="G70" s="2291">
        <v>1.5</v>
      </c>
      <c r="H70" s="2126">
        <f t="shared" si="5"/>
        <v>45</v>
      </c>
      <c r="I70" s="1100">
        <v>15</v>
      </c>
      <c r="J70" s="1100"/>
      <c r="K70" s="1100"/>
      <c r="L70" s="1100">
        <v>15</v>
      </c>
      <c r="M70" s="707">
        <f>H70-I70</f>
        <v>30</v>
      </c>
      <c r="N70" s="1099"/>
      <c r="O70" s="2214"/>
      <c r="P70" s="1989"/>
      <c r="Q70" s="1103">
        <v>1</v>
      </c>
      <c r="R70" s="1978"/>
      <c r="S70" s="666"/>
      <c r="T70" s="29">
        <v>1</v>
      </c>
      <c r="U70" s="29" t="s">
        <v>271</v>
      </c>
      <c r="V70" s="1845">
        <f>SUMIF(T$67:T$109,2,G$67:G$109)</f>
        <v>19</v>
      </c>
    </row>
    <row r="71" spans="1:22" ht="33">
      <c r="A71" s="618" t="s">
        <v>215</v>
      </c>
      <c r="B71" s="2915" t="s">
        <v>56</v>
      </c>
      <c r="C71" s="2280"/>
      <c r="D71" s="2203"/>
      <c r="E71" s="2203"/>
      <c r="F71" s="2292"/>
      <c r="G71" s="1105">
        <f>G72+G73</f>
        <v>3.5</v>
      </c>
      <c r="H71" s="969">
        <f t="shared" si="5"/>
        <v>105</v>
      </c>
      <c r="I71" s="2293"/>
      <c r="J71" s="2293"/>
      <c r="K71" s="2204"/>
      <c r="L71" s="2204"/>
      <c r="M71" s="2294"/>
      <c r="N71" s="2295"/>
      <c r="O71" s="1958"/>
      <c r="P71" s="630"/>
      <c r="Q71" s="2296"/>
      <c r="R71" s="672"/>
      <c r="S71" s="630"/>
      <c r="V71" s="1845">
        <f>SUM(V69:V70)</f>
        <v>40.5</v>
      </c>
    </row>
    <row r="72" spans="1:19" ht="16.5">
      <c r="A72" s="643"/>
      <c r="B72" s="124" t="s">
        <v>51</v>
      </c>
      <c r="C72" s="2283"/>
      <c r="D72" s="2297"/>
      <c r="E72" s="2297"/>
      <c r="F72" s="2298"/>
      <c r="G72" s="1114">
        <v>1</v>
      </c>
      <c r="H72" s="2120">
        <f t="shared" si="5"/>
        <v>30</v>
      </c>
      <c r="I72" s="2299"/>
      <c r="J72" s="2299"/>
      <c r="K72" s="2300"/>
      <c r="L72" s="2300"/>
      <c r="M72" s="1879"/>
      <c r="N72" s="984"/>
      <c r="O72" s="982"/>
      <c r="P72" s="652"/>
      <c r="Q72" s="2301"/>
      <c r="R72" s="651"/>
      <c r="S72" s="652"/>
    </row>
    <row r="73" spans="1:20" ht="17.25" thickBot="1">
      <c r="A73" s="653" t="s">
        <v>216</v>
      </c>
      <c r="B73" s="134" t="s">
        <v>52</v>
      </c>
      <c r="C73" s="1099" t="s">
        <v>314</v>
      </c>
      <c r="D73" s="2214"/>
      <c r="E73" s="2214"/>
      <c r="F73" s="2302"/>
      <c r="G73" s="2291">
        <v>2.5</v>
      </c>
      <c r="H73" s="2126">
        <f t="shared" si="5"/>
        <v>75</v>
      </c>
      <c r="I73" s="1100">
        <f>SUM(J73:L73)</f>
        <v>36</v>
      </c>
      <c r="J73" s="1100">
        <v>27</v>
      </c>
      <c r="K73" s="1100"/>
      <c r="L73" s="1100">
        <v>9</v>
      </c>
      <c r="M73" s="707">
        <f>H73-I73</f>
        <v>39</v>
      </c>
      <c r="N73" s="1099"/>
      <c r="O73" s="2214"/>
      <c r="P73" s="1989">
        <v>4</v>
      </c>
      <c r="Q73" s="2303"/>
      <c r="R73" s="727"/>
      <c r="S73" s="666"/>
      <c r="T73" s="29">
        <v>1</v>
      </c>
    </row>
    <row r="74" spans="1:19" ht="16.5">
      <c r="A74" s="618" t="s">
        <v>217</v>
      </c>
      <c r="B74" s="1040" t="s">
        <v>45</v>
      </c>
      <c r="C74" s="1897"/>
      <c r="D74" s="1980"/>
      <c r="E74" s="1088"/>
      <c r="F74" s="1089"/>
      <c r="G74" s="1105">
        <f>G75+G76</f>
        <v>4</v>
      </c>
      <c r="H74" s="1087">
        <f t="shared" si="5"/>
        <v>120</v>
      </c>
      <c r="I74" s="1088"/>
      <c r="J74" s="1088"/>
      <c r="K74" s="1088"/>
      <c r="L74" s="1088"/>
      <c r="M74" s="1089"/>
      <c r="N74" s="1090"/>
      <c r="O74" s="1088"/>
      <c r="P74" s="1089"/>
      <c r="Q74" s="1091"/>
      <c r="R74" s="700"/>
      <c r="S74" s="1092"/>
    </row>
    <row r="75" spans="1:19" ht="16.5">
      <c r="A75" s="643"/>
      <c r="B75" s="124" t="s">
        <v>51</v>
      </c>
      <c r="C75" s="1867"/>
      <c r="D75" s="1094"/>
      <c r="E75" s="1094"/>
      <c r="F75" s="1096"/>
      <c r="G75" s="2304">
        <v>1.5</v>
      </c>
      <c r="H75" s="1093">
        <f t="shared" si="5"/>
        <v>45</v>
      </c>
      <c r="I75" s="1094"/>
      <c r="J75" s="1095"/>
      <c r="K75" s="1094"/>
      <c r="L75" s="1094"/>
      <c r="M75" s="1096"/>
      <c r="N75" s="1097"/>
      <c r="O75" s="703"/>
      <c r="P75" s="704"/>
      <c r="Q75" s="1098"/>
      <c r="R75" s="703"/>
      <c r="S75" s="1096"/>
    </row>
    <row r="76" spans="1:20" ht="17.25" thickBot="1">
      <c r="A76" s="653" t="s">
        <v>218</v>
      </c>
      <c r="B76" s="134" t="s">
        <v>52</v>
      </c>
      <c r="C76" s="679"/>
      <c r="D76" s="1100" t="s">
        <v>314</v>
      </c>
      <c r="E76" s="1100"/>
      <c r="F76" s="1102"/>
      <c r="G76" s="2291">
        <v>2.5</v>
      </c>
      <c r="H76" s="1099">
        <f t="shared" si="5"/>
        <v>75</v>
      </c>
      <c r="I76" s="1100">
        <f>SUM(J76:L76)</f>
        <v>27</v>
      </c>
      <c r="J76" s="1101">
        <v>18</v>
      </c>
      <c r="K76" s="1100"/>
      <c r="L76" s="1100">
        <v>9</v>
      </c>
      <c r="M76" s="1102">
        <f>H76-I76</f>
        <v>48</v>
      </c>
      <c r="N76" s="1103"/>
      <c r="O76" s="706"/>
      <c r="P76" s="707">
        <f>I76/P7</f>
        <v>3</v>
      </c>
      <c r="Q76" s="1104"/>
      <c r="R76" s="706"/>
      <c r="S76" s="1102"/>
      <c r="T76" s="29">
        <v>1</v>
      </c>
    </row>
    <row r="77" spans="1:19" ht="16.5">
      <c r="A77" s="618" t="s">
        <v>212</v>
      </c>
      <c r="B77" s="1040" t="s">
        <v>44</v>
      </c>
      <c r="C77" s="1106"/>
      <c r="D77" s="1981"/>
      <c r="E77" s="1107"/>
      <c r="F77" s="1109"/>
      <c r="G77" s="1105">
        <f>G78+G79</f>
        <v>4</v>
      </c>
      <c r="H77" s="1106">
        <f aca="true" t="shared" si="6" ref="H77:H83">G77*30</f>
        <v>120</v>
      </c>
      <c r="I77" s="1107"/>
      <c r="J77" s="1108"/>
      <c r="K77" s="1107"/>
      <c r="L77" s="1107"/>
      <c r="M77" s="1109"/>
      <c r="N77" s="1110"/>
      <c r="O77" s="1111"/>
      <c r="P77" s="1112"/>
      <c r="Q77" s="2136"/>
      <c r="R77" s="1111"/>
      <c r="S77" s="1113"/>
    </row>
    <row r="78" spans="1:19" ht="16.5">
      <c r="A78" s="643"/>
      <c r="B78" s="124" t="s">
        <v>51</v>
      </c>
      <c r="C78" s="1982"/>
      <c r="D78" s="1094"/>
      <c r="E78" s="1115"/>
      <c r="F78" s="1117"/>
      <c r="G78" s="1114">
        <v>1.5</v>
      </c>
      <c r="H78" s="717">
        <f t="shared" si="6"/>
        <v>45</v>
      </c>
      <c r="I78" s="1115"/>
      <c r="J78" s="1116"/>
      <c r="K78" s="1115"/>
      <c r="L78" s="1115"/>
      <c r="M78" s="1117"/>
      <c r="N78" s="1118"/>
      <c r="O78" s="1119"/>
      <c r="P78" s="1120"/>
      <c r="Q78" s="2137"/>
      <c r="R78" s="1119"/>
      <c r="S78" s="1121"/>
    </row>
    <row r="79" spans="1:20" ht="17.25" thickBot="1">
      <c r="A79" s="653" t="s">
        <v>274</v>
      </c>
      <c r="B79" s="134" t="s">
        <v>52</v>
      </c>
      <c r="C79" s="1123"/>
      <c r="D79" s="1100" t="s">
        <v>316</v>
      </c>
      <c r="E79" s="1124"/>
      <c r="F79" s="1126"/>
      <c r="G79" s="1122">
        <v>2.5</v>
      </c>
      <c r="H79" s="1123">
        <f t="shared" si="6"/>
        <v>75</v>
      </c>
      <c r="I79" s="1124">
        <f>SUM(J79:L79)</f>
        <v>30</v>
      </c>
      <c r="J79" s="1125">
        <v>20</v>
      </c>
      <c r="K79" s="1124"/>
      <c r="L79" s="1124">
        <v>10</v>
      </c>
      <c r="M79" s="1126">
        <f>H79-I79</f>
        <v>45</v>
      </c>
      <c r="N79" s="1127"/>
      <c r="O79" s="1128"/>
      <c r="P79" s="1129"/>
      <c r="Q79" s="2305"/>
      <c r="R79" s="1128"/>
      <c r="S79" s="1130">
        <v>3</v>
      </c>
      <c r="T79" s="29">
        <v>2</v>
      </c>
    </row>
    <row r="80" spans="1:20" ht="17.25" thickBot="1">
      <c r="A80" s="2038" t="s">
        <v>219</v>
      </c>
      <c r="B80" s="2916" t="s">
        <v>35</v>
      </c>
      <c r="C80" s="2306">
        <v>3</v>
      </c>
      <c r="D80" s="2307"/>
      <c r="E80" s="2307"/>
      <c r="F80" s="2308"/>
      <c r="G80" s="2309">
        <v>3.5</v>
      </c>
      <c r="H80" s="2310">
        <f t="shared" si="6"/>
        <v>105</v>
      </c>
      <c r="I80" s="2311">
        <v>45</v>
      </c>
      <c r="J80" s="2311">
        <v>30</v>
      </c>
      <c r="K80" s="2312"/>
      <c r="L80" s="2312">
        <v>15</v>
      </c>
      <c r="M80" s="2313">
        <f>H80-I80</f>
        <v>60</v>
      </c>
      <c r="N80" s="2314"/>
      <c r="O80" s="2315"/>
      <c r="P80" s="1140"/>
      <c r="Q80" s="2316">
        <v>3</v>
      </c>
      <c r="R80" s="1139"/>
      <c r="S80" s="1140"/>
      <c r="T80" s="29">
        <v>2</v>
      </c>
    </row>
    <row r="81" spans="1:19" ht="16.5">
      <c r="A81" s="2317" t="s">
        <v>210</v>
      </c>
      <c r="B81" s="2915" t="s">
        <v>30</v>
      </c>
      <c r="C81" s="2280"/>
      <c r="D81" s="2243"/>
      <c r="E81" s="2243"/>
      <c r="F81" s="2292"/>
      <c r="G81" s="1105">
        <v>3.5</v>
      </c>
      <c r="H81" s="969">
        <f t="shared" si="6"/>
        <v>105</v>
      </c>
      <c r="I81" s="2293"/>
      <c r="J81" s="2293"/>
      <c r="K81" s="2204"/>
      <c r="L81" s="2204"/>
      <c r="M81" s="2294"/>
      <c r="N81" s="2295"/>
      <c r="O81" s="1958"/>
      <c r="P81" s="630"/>
      <c r="Q81" s="2296"/>
      <c r="R81" s="672"/>
      <c r="S81" s="630"/>
    </row>
    <row r="82" spans="1:19" ht="16.5">
      <c r="A82" s="643"/>
      <c r="B82" s="124" t="s">
        <v>51</v>
      </c>
      <c r="C82" s="2283"/>
      <c r="D82" s="2261"/>
      <c r="E82" s="2261"/>
      <c r="F82" s="2298"/>
      <c r="G82" s="1114">
        <v>1</v>
      </c>
      <c r="H82" s="2120">
        <f t="shared" si="6"/>
        <v>30</v>
      </c>
      <c r="I82" s="2299"/>
      <c r="J82" s="2299"/>
      <c r="K82" s="2300"/>
      <c r="L82" s="2300"/>
      <c r="M82" s="1879"/>
      <c r="N82" s="984"/>
      <c r="O82" s="982"/>
      <c r="P82" s="652"/>
      <c r="Q82" s="2301"/>
      <c r="R82" s="651"/>
      <c r="S82" s="652"/>
    </row>
    <row r="83" spans="1:20" ht="17.25" thickBot="1">
      <c r="A83" s="653" t="s">
        <v>258</v>
      </c>
      <c r="B83" s="134" t="s">
        <v>52</v>
      </c>
      <c r="C83" s="1099" t="s">
        <v>313</v>
      </c>
      <c r="D83" s="2214"/>
      <c r="E83" s="2214"/>
      <c r="F83" s="2302"/>
      <c r="G83" s="2291">
        <v>2.5</v>
      </c>
      <c r="H83" s="2126">
        <f t="shared" si="6"/>
        <v>75</v>
      </c>
      <c r="I83" s="1100">
        <f>SUM(J83:L83)</f>
        <v>36</v>
      </c>
      <c r="J83" s="1100">
        <v>27</v>
      </c>
      <c r="K83" s="1100"/>
      <c r="L83" s="1100">
        <v>9</v>
      </c>
      <c r="M83" s="707">
        <f>H83-I83</f>
        <v>39</v>
      </c>
      <c r="N83" s="1099"/>
      <c r="O83" s="2214">
        <v>4</v>
      </c>
      <c r="P83" s="1989"/>
      <c r="Q83" s="2303"/>
      <c r="R83" s="727"/>
      <c r="S83" s="666"/>
      <c r="T83" s="29">
        <v>1</v>
      </c>
    </row>
    <row r="84" spans="1:19" ht="16.5">
      <c r="A84" s="618" t="s">
        <v>220</v>
      </c>
      <c r="B84" s="1040" t="s">
        <v>325</v>
      </c>
      <c r="C84" s="1897"/>
      <c r="D84" s="1983"/>
      <c r="E84" s="1088"/>
      <c r="F84" s="1089"/>
      <c r="G84" s="1105">
        <f>G85+G86</f>
        <v>3.5</v>
      </c>
      <c r="H84" s="1106">
        <f>H85+H86</f>
        <v>105</v>
      </c>
      <c r="I84" s="1088"/>
      <c r="J84" s="1088"/>
      <c r="K84" s="1088"/>
      <c r="L84" s="1088"/>
      <c r="M84" s="1089"/>
      <c r="N84" s="1090"/>
      <c r="O84" s="1088"/>
      <c r="P84" s="1089"/>
      <c r="Q84" s="2318"/>
      <c r="R84" s="2319"/>
      <c r="S84" s="701"/>
    </row>
    <row r="85" spans="1:19" ht="16.5">
      <c r="A85" s="643"/>
      <c r="B85" s="124" t="s">
        <v>51</v>
      </c>
      <c r="C85" s="1867"/>
      <c r="D85" s="1984"/>
      <c r="E85" s="1984"/>
      <c r="F85" s="1143"/>
      <c r="G85" s="1114">
        <v>1</v>
      </c>
      <c r="H85" s="717">
        <f aca="true" t="shared" si="7" ref="H85:H90">G85*30</f>
        <v>30</v>
      </c>
      <c r="I85" s="1095"/>
      <c r="J85" s="1094"/>
      <c r="K85" s="1094"/>
      <c r="L85" s="1094"/>
      <c r="M85" s="730"/>
      <c r="N85" s="1098"/>
      <c r="O85" s="703"/>
      <c r="P85" s="704"/>
      <c r="Q85" s="1098"/>
      <c r="R85" s="703"/>
      <c r="S85" s="704"/>
    </row>
    <row r="86" spans="1:20" ht="17.25" thickBot="1">
      <c r="A86" s="653" t="s">
        <v>221</v>
      </c>
      <c r="B86" s="134" t="s">
        <v>52</v>
      </c>
      <c r="C86" s="1123"/>
      <c r="D86" s="1100" t="s">
        <v>316</v>
      </c>
      <c r="E86" s="1124"/>
      <c r="F86" s="1126"/>
      <c r="G86" s="1122">
        <v>2.5</v>
      </c>
      <c r="H86" s="1123">
        <f t="shared" si="7"/>
        <v>75</v>
      </c>
      <c r="I86" s="1124">
        <f>SUM(J86:L86)</f>
        <v>27</v>
      </c>
      <c r="J86" s="1125">
        <v>18</v>
      </c>
      <c r="K86" s="1124"/>
      <c r="L86" s="1124">
        <v>9</v>
      </c>
      <c r="M86" s="1126">
        <f>H86-I86</f>
        <v>48</v>
      </c>
      <c r="N86" s="1127"/>
      <c r="O86" s="1128"/>
      <c r="P86" s="1129"/>
      <c r="Q86" s="2305"/>
      <c r="R86" s="1128"/>
      <c r="S86" s="1126">
        <v>3</v>
      </c>
      <c r="T86" s="29">
        <v>2</v>
      </c>
    </row>
    <row r="87" spans="1:19" ht="16.5">
      <c r="A87" s="618" t="s">
        <v>222</v>
      </c>
      <c r="B87" s="2917" t="s">
        <v>94</v>
      </c>
      <c r="C87" s="1897"/>
      <c r="D87" s="700"/>
      <c r="E87" s="700"/>
      <c r="F87" s="1991"/>
      <c r="G87" s="1105">
        <f>G88+G89+G90</f>
        <v>4</v>
      </c>
      <c r="H87" s="969">
        <f t="shared" si="7"/>
        <v>120</v>
      </c>
      <c r="I87" s="2321"/>
      <c r="J87" s="2321"/>
      <c r="K87" s="2321"/>
      <c r="L87" s="2321"/>
      <c r="M87" s="2322"/>
      <c r="N87" s="2323"/>
      <c r="O87" s="1961"/>
      <c r="P87" s="1986"/>
      <c r="Q87" s="2324"/>
      <c r="R87" s="1985"/>
      <c r="S87" s="1986"/>
    </row>
    <row r="88" spans="1:19" ht="16.5">
      <c r="A88" s="643"/>
      <c r="B88" s="2918" t="s">
        <v>107</v>
      </c>
      <c r="C88" s="1867"/>
      <c r="D88" s="703"/>
      <c r="E88" s="703"/>
      <c r="F88" s="1992"/>
      <c r="G88" s="1114">
        <v>2</v>
      </c>
      <c r="H88" s="2120">
        <f t="shared" si="7"/>
        <v>60</v>
      </c>
      <c r="I88" s="2325"/>
      <c r="J88" s="2325"/>
      <c r="K88" s="2325"/>
      <c r="L88" s="2325"/>
      <c r="M88" s="2326"/>
      <c r="N88" s="2327"/>
      <c r="O88" s="1963"/>
      <c r="P88" s="1988"/>
      <c r="Q88" s="2328"/>
      <c r="R88" s="1987"/>
      <c r="S88" s="1988"/>
    </row>
    <row r="89" spans="1:19" ht="16.5">
      <c r="A89" s="643"/>
      <c r="B89" s="2918" t="s">
        <v>108</v>
      </c>
      <c r="C89" s="1867"/>
      <c r="D89" s="703"/>
      <c r="E89" s="703"/>
      <c r="F89" s="1992"/>
      <c r="G89" s="1114">
        <v>0.5</v>
      </c>
      <c r="H89" s="2120">
        <f t="shared" si="7"/>
        <v>15</v>
      </c>
      <c r="I89" s="1878"/>
      <c r="J89" s="1878"/>
      <c r="K89" s="1878"/>
      <c r="L89" s="1878"/>
      <c r="M89" s="1879"/>
      <c r="N89" s="2327"/>
      <c r="O89" s="1963"/>
      <c r="P89" s="1988"/>
      <c r="Q89" s="2328"/>
      <c r="R89" s="1987"/>
      <c r="S89" s="1988"/>
    </row>
    <row r="90" spans="1:20" ht="17.25" thickBot="1">
      <c r="A90" s="653" t="s">
        <v>223</v>
      </c>
      <c r="B90" s="134" t="s">
        <v>52</v>
      </c>
      <c r="C90" s="1099" t="s">
        <v>315</v>
      </c>
      <c r="D90" s="2214"/>
      <c r="E90" s="2214"/>
      <c r="F90" s="2302"/>
      <c r="G90" s="2291">
        <v>1.5</v>
      </c>
      <c r="H90" s="2126">
        <f t="shared" si="7"/>
        <v>45</v>
      </c>
      <c r="I90" s="1100">
        <f>J90+K90+L90</f>
        <v>18</v>
      </c>
      <c r="J90" s="1100">
        <v>9</v>
      </c>
      <c r="K90" s="1100">
        <v>9</v>
      </c>
      <c r="L90" s="1100"/>
      <c r="M90" s="707">
        <f>H90-I90</f>
        <v>27</v>
      </c>
      <c r="N90" s="1099"/>
      <c r="O90" s="2329"/>
      <c r="P90" s="2330"/>
      <c r="Q90" s="2331"/>
      <c r="R90" s="2332">
        <v>2</v>
      </c>
      <c r="S90" s="1989"/>
      <c r="T90" s="29">
        <v>2</v>
      </c>
    </row>
    <row r="91" spans="1:19" ht="16.5">
      <c r="A91" s="618" t="s">
        <v>211</v>
      </c>
      <c r="B91" s="2917" t="s">
        <v>187</v>
      </c>
      <c r="C91" s="1990"/>
      <c r="D91" s="1983"/>
      <c r="E91" s="1088"/>
      <c r="F91" s="1089"/>
      <c r="G91" s="1105">
        <f>G92+G93</f>
        <v>3.5</v>
      </c>
      <c r="H91" s="1106">
        <f>H92+H93</f>
        <v>105</v>
      </c>
      <c r="I91" s="1088"/>
      <c r="J91" s="1088"/>
      <c r="K91" s="1088"/>
      <c r="L91" s="1088"/>
      <c r="M91" s="1089"/>
      <c r="N91" s="1090"/>
      <c r="O91" s="1088"/>
      <c r="P91" s="1089"/>
      <c r="Q91" s="2318"/>
      <c r="R91" s="2333"/>
      <c r="S91" s="1991"/>
    </row>
    <row r="92" spans="1:19" ht="16.5">
      <c r="A92" s="643"/>
      <c r="B92" s="124" t="s">
        <v>51</v>
      </c>
      <c r="C92" s="717"/>
      <c r="D92" s="1984"/>
      <c r="E92" s="1984"/>
      <c r="F92" s="1992"/>
      <c r="G92" s="1114">
        <v>1</v>
      </c>
      <c r="H92" s="717">
        <f>G92*30</f>
        <v>30</v>
      </c>
      <c r="I92" s="2299"/>
      <c r="J92" s="1993"/>
      <c r="K92" s="1993"/>
      <c r="L92" s="1993"/>
      <c r="M92" s="652"/>
      <c r="N92" s="717"/>
      <c r="O92" s="1993"/>
      <c r="P92" s="1992"/>
      <c r="Q92" s="717"/>
      <c r="R92" s="1993"/>
      <c r="S92" s="1992"/>
    </row>
    <row r="93" spans="1:20" ht="17.25" thickBot="1">
      <c r="A93" s="653" t="s">
        <v>224</v>
      </c>
      <c r="B93" s="134" t="s">
        <v>52</v>
      </c>
      <c r="C93" s="1123"/>
      <c r="D93" s="1100">
        <v>3</v>
      </c>
      <c r="E93" s="1124"/>
      <c r="F93" s="1126"/>
      <c r="G93" s="1122">
        <v>2.5</v>
      </c>
      <c r="H93" s="1123">
        <f>G93*30</f>
        <v>75</v>
      </c>
      <c r="I93" s="1124">
        <f>SUM(J93:L93)</f>
        <v>30</v>
      </c>
      <c r="J93" s="1125">
        <v>15</v>
      </c>
      <c r="K93" s="1124"/>
      <c r="L93" s="1124">
        <v>15</v>
      </c>
      <c r="M93" s="1126">
        <f>H93-I93</f>
        <v>45</v>
      </c>
      <c r="N93" s="1127"/>
      <c r="O93" s="1128"/>
      <c r="P93" s="1129"/>
      <c r="Q93" s="2305">
        <v>2</v>
      </c>
      <c r="R93" s="1128"/>
      <c r="S93" s="1126"/>
      <c r="T93" s="29">
        <v>2</v>
      </c>
    </row>
    <row r="94" spans="1:19" ht="16.5">
      <c r="A94" s="618" t="s">
        <v>225</v>
      </c>
      <c r="B94" s="2915" t="s">
        <v>41</v>
      </c>
      <c r="C94" s="2280"/>
      <c r="D94" s="2243"/>
      <c r="E94" s="2243"/>
      <c r="F94" s="2334"/>
      <c r="G94" s="1105">
        <f>G95+G96</f>
        <v>3</v>
      </c>
      <c r="H94" s="969">
        <f aca="true" t="shared" si="8" ref="H94:H102">G94*30</f>
        <v>90</v>
      </c>
      <c r="I94" s="2293"/>
      <c r="J94" s="2293"/>
      <c r="K94" s="2204"/>
      <c r="L94" s="2204"/>
      <c r="M94" s="2294"/>
      <c r="N94" s="2295"/>
      <c r="O94" s="1958"/>
      <c r="P94" s="630"/>
      <c r="Q94" s="2296"/>
      <c r="R94" s="629"/>
      <c r="S94" s="630"/>
    </row>
    <row r="95" spans="1:19" ht="16.5">
      <c r="A95" s="643"/>
      <c r="B95" s="124" t="s">
        <v>51</v>
      </c>
      <c r="C95" s="2283"/>
      <c r="D95" s="2261"/>
      <c r="E95" s="2261"/>
      <c r="F95" s="2335"/>
      <c r="G95" s="1114">
        <v>1</v>
      </c>
      <c r="H95" s="2120">
        <f t="shared" si="8"/>
        <v>30</v>
      </c>
      <c r="I95" s="2299"/>
      <c r="J95" s="2299"/>
      <c r="K95" s="2300"/>
      <c r="L95" s="2300"/>
      <c r="M95" s="1879"/>
      <c r="N95" s="984"/>
      <c r="O95" s="982"/>
      <c r="P95" s="652"/>
      <c r="Q95" s="2301"/>
      <c r="R95" s="651"/>
      <c r="S95" s="652"/>
    </row>
    <row r="96" spans="1:20" ht="17.25" thickBot="1">
      <c r="A96" s="653" t="s">
        <v>226</v>
      </c>
      <c r="B96" s="134" t="s">
        <v>52</v>
      </c>
      <c r="C96" s="2336"/>
      <c r="D96" s="1100">
        <v>1</v>
      </c>
      <c r="E96" s="1100"/>
      <c r="F96" s="2337"/>
      <c r="G96" s="2338">
        <v>2</v>
      </c>
      <c r="H96" s="2126">
        <f t="shared" si="8"/>
        <v>60</v>
      </c>
      <c r="I96" s="1100">
        <v>24</v>
      </c>
      <c r="J96" s="1100">
        <v>16</v>
      </c>
      <c r="K96" s="1100"/>
      <c r="L96" s="1100">
        <v>8</v>
      </c>
      <c r="M96" s="1102">
        <f>H96-I96</f>
        <v>36</v>
      </c>
      <c r="N96" s="2339">
        <v>1.5</v>
      </c>
      <c r="O96" s="1100"/>
      <c r="P96" s="1989"/>
      <c r="Q96" s="2340"/>
      <c r="R96" s="727"/>
      <c r="S96" s="666"/>
      <c r="T96" s="29">
        <v>1</v>
      </c>
    </row>
    <row r="97" spans="1:19" ht="16.5">
      <c r="A97" s="618" t="s">
        <v>227</v>
      </c>
      <c r="B97" s="2917" t="s">
        <v>58</v>
      </c>
      <c r="C97" s="2280"/>
      <c r="D97" s="2333"/>
      <c r="E97" s="2319"/>
      <c r="F97" s="2341"/>
      <c r="G97" s="1105">
        <f>G98+G99</f>
        <v>3</v>
      </c>
      <c r="H97" s="969">
        <f t="shared" si="8"/>
        <v>90</v>
      </c>
      <c r="I97" s="1088"/>
      <c r="J97" s="1088"/>
      <c r="K97" s="1088"/>
      <c r="L97" s="1088"/>
      <c r="M97" s="1089"/>
      <c r="N97" s="1090"/>
      <c r="O97" s="1088"/>
      <c r="P97" s="710"/>
      <c r="Q97" s="2342"/>
      <c r="R97" s="709"/>
      <c r="S97" s="710"/>
    </row>
    <row r="98" spans="1:19" ht="16.5">
      <c r="A98" s="643"/>
      <c r="B98" s="124" t="s">
        <v>51</v>
      </c>
      <c r="C98" s="2283"/>
      <c r="D98" s="2261"/>
      <c r="E98" s="2261"/>
      <c r="F98" s="2284"/>
      <c r="G98" s="1114">
        <v>1</v>
      </c>
      <c r="H98" s="2120">
        <f t="shared" si="8"/>
        <v>30</v>
      </c>
      <c r="I98" s="2299"/>
      <c r="J98" s="2299"/>
      <c r="K98" s="2300"/>
      <c r="L98" s="2300"/>
      <c r="M98" s="652"/>
      <c r="N98" s="984"/>
      <c r="O98" s="982"/>
      <c r="P98" s="652"/>
      <c r="Q98" s="2301"/>
      <c r="R98" s="651"/>
      <c r="S98" s="652"/>
    </row>
    <row r="99" spans="1:20" ht="17.25" thickBot="1">
      <c r="A99" s="653" t="s">
        <v>228</v>
      </c>
      <c r="B99" s="134" t="s">
        <v>52</v>
      </c>
      <c r="C99" s="2336"/>
      <c r="D99" s="1100">
        <v>1</v>
      </c>
      <c r="E99" s="1100"/>
      <c r="F99" s="1102"/>
      <c r="G99" s="2338">
        <v>2</v>
      </c>
      <c r="H99" s="2126">
        <f t="shared" si="8"/>
        <v>60</v>
      </c>
      <c r="I99" s="1100">
        <v>24</v>
      </c>
      <c r="J99" s="1101">
        <v>16</v>
      </c>
      <c r="K99" s="1100"/>
      <c r="L99" s="1100">
        <v>8</v>
      </c>
      <c r="M99" s="1102">
        <f>H99-I99</f>
        <v>36</v>
      </c>
      <c r="N99" s="2339">
        <v>1.5</v>
      </c>
      <c r="O99" s="1100"/>
      <c r="P99" s="1989"/>
      <c r="Q99" s="2340"/>
      <c r="R99" s="727"/>
      <c r="S99" s="666"/>
      <c r="T99" s="29">
        <v>1</v>
      </c>
    </row>
    <row r="100" spans="1:19" ht="16.5">
      <c r="A100" s="618" t="s">
        <v>229</v>
      </c>
      <c r="B100" s="2915" t="s">
        <v>34</v>
      </c>
      <c r="C100" s="2280"/>
      <c r="D100" s="2243"/>
      <c r="E100" s="2243"/>
      <c r="F100" s="2292"/>
      <c r="G100" s="1105">
        <f>G101+G102</f>
        <v>4</v>
      </c>
      <c r="H100" s="969">
        <f t="shared" si="8"/>
        <v>120</v>
      </c>
      <c r="I100" s="2293"/>
      <c r="J100" s="2293"/>
      <c r="K100" s="2204"/>
      <c r="L100" s="2204"/>
      <c r="M100" s="2294"/>
      <c r="N100" s="2295"/>
      <c r="O100" s="1958"/>
      <c r="P100" s="630"/>
      <c r="Q100" s="2296"/>
      <c r="R100" s="672"/>
      <c r="S100" s="630"/>
    </row>
    <row r="101" spans="1:19" ht="16.5">
      <c r="A101" s="643"/>
      <c r="B101" s="124" t="s">
        <v>51</v>
      </c>
      <c r="C101" s="2283"/>
      <c r="D101" s="2261"/>
      <c r="E101" s="2261"/>
      <c r="F101" s="2298"/>
      <c r="G101" s="1114">
        <v>1</v>
      </c>
      <c r="H101" s="2120">
        <f t="shared" si="8"/>
        <v>30</v>
      </c>
      <c r="I101" s="2299"/>
      <c r="J101" s="2299"/>
      <c r="K101" s="2300"/>
      <c r="L101" s="2300"/>
      <c r="M101" s="1879"/>
      <c r="N101" s="984"/>
      <c r="O101" s="982"/>
      <c r="P101" s="652"/>
      <c r="Q101" s="2301"/>
      <c r="R101" s="651"/>
      <c r="S101" s="652"/>
    </row>
    <row r="102" spans="1:20" ht="17.25" thickBot="1">
      <c r="A102" s="653" t="s">
        <v>232</v>
      </c>
      <c r="B102" s="134" t="s">
        <v>52</v>
      </c>
      <c r="C102" s="1099" t="s">
        <v>314</v>
      </c>
      <c r="D102" s="2214"/>
      <c r="E102" s="2214"/>
      <c r="F102" s="2302"/>
      <c r="G102" s="2338">
        <v>3</v>
      </c>
      <c r="H102" s="2126">
        <f t="shared" si="8"/>
        <v>90</v>
      </c>
      <c r="I102" s="1100">
        <f>SUM(J102:L102)</f>
        <v>36</v>
      </c>
      <c r="J102" s="1100">
        <v>18</v>
      </c>
      <c r="K102" s="1100"/>
      <c r="L102" s="1100">
        <v>18</v>
      </c>
      <c r="M102" s="707">
        <f>H102-I102</f>
        <v>54</v>
      </c>
      <c r="N102" s="1103"/>
      <c r="O102" s="1100"/>
      <c r="P102" s="1989">
        <v>4</v>
      </c>
      <c r="Q102" s="2340"/>
      <c r="R102" s="727"/>
      <c r="S102" s="666"/>
      <c r="T102" s="29">
        <v>1</v>
      </c>
    </row>
    <row r="103" spans="1:19" ht="16.5">
      <c r="A103" s="618" t="s">
        <v>230</v>
      </c>
      <c r="B103" s="2919" t="s">
        <v>50</v>
      </c>
      <c r="C103" s="1990"/>
      <c r="D103" s="1983"/>
      <c r="E103" s="1088"/>
      <c r="F103" s="1089"/>
      <c r="G103" s="1105">
        <f>G104+G105</f>
        <v>4.5</v>
      </c>
      <c r="H103" s="1106">
        <f>H104+H105</f>
        <v>135</v>
      </c>
      <c r="I103" s="1088"/>
      <c r="J103" s="1088"/>
      <c r="K103" s="1088"/>
      <c r="L103" s="1088"/>
      <c r="M103" s="1089"/>
      <c r="N103" s="1090"/>
      <c r="O103" s="1088"/>
      <c r="P103" s="1089"/>
      <c r="Q103" s="2318"/>
      <c r="R103" s="2333"/>
      <c r="S103" s="1991"/>
    </row>
    <row r="104" spans="1:19" ht="16.5">
      <c r="A104" s="643"/>
      <c r="B104" s="124" t="s">
        <v>51</v>
      </c>
      <c r="C104" s="717"/>
      <c r="D104" s="1984"/>
      <c r="E104" s="1984"/>
      <c r="F104" s="1992"/>
      <c r="G104" s="1114">
        <v>1.5</v>
      </c>
      <c r="H104" s="1093">
        <f>G104*30</f>
        <v>45</v>
      </c>
      <c r="I104" s="2299"/>
      <c r="J104" s="1993"/>
      <c r="K104" s="1993"/>
      <c r="L104" s="1993"/>
      <c r="M104" s="652"/>
      <c r="N104" s="717"/>
      <c r="O104" s="1993"/>
      <c r="P104" s="1992"/>
      <c r="Q104" s="717"/>
      <c r="R104" s="1993"/>
      <c r="S104" s="1992"/>
    </row>
    <row r="105" spans="1:20" ht="17.25" thickBot="1">
      <c r="A105" s="653" t="s">
        <v>233</v>
      </c>
      <c r="B105" s="134" t="s">
        <v>52</v>
      </c>
      <c r="C105" s="1123"/>
      <c r="D105" s="1100">
        <v>3</v>
      </c>
      <c r="E105" s="1124"/>
      <c r="F105" s="1126"/>
      <c r="G105" s="1122">
        <v>3</v>
      </c>
      <c r="H105" s="1995">
        <f>G105*30</f>
        <v>90</v>
      </c>
      <c r="I105" s="1124">
        <f>SUM(J105:L105)</f>
        <v>45</v>
      </c>
      <c r="J105" s="1125">
        <v>30</v>
      </c>
      <c r="K105" s="1124"/>
      <c r="L105" s="1124">
        <v>15</v>
      </c>
      <c r="M105" s="1126">
        <f>H105-I105</f>
        <v>45</v>
      </c>
      <c r="N105" s="1127"/>
      <c r="O105" s="1128"/>
      <c r="P105" s="1129"/>
      <c r="Q105" s="2305">
        <v>3</v>
      </c>
      <c r="R105" s="1128"/>
      <c r="S105" s="1126"/>
      <c r="T105" s="29">
        <v>2</v>
      </c>
    </row>
    <row r="106" spans="1:19" ht="16.5">
      <c r="A106" s="618" t="s">
        <v>231</v>
      </c>
      <c r="B106" s="2917" t="s">
        <v>178</v>
      </c>
      <c r="C106" s="2280"/>
      <c r="D106" s="2243"/>
      <c r="E106" s="2243"/>
      <c r="F106" s="2281"/>
      <c r="G106" s="1105">
        <f>G107+G108+G109</f>
        <v>7</v>
      </c>
      <c r="H106" s="1087">
        <f>H107+H108+H109</f>
        <v>210</v>
      </c>
      <c r="I106" s="2231">
        <f>I107+I108+I109</f>
        <v>72</v>
      </c>
      <c r="J106" s="2231">
        <f>J107+J108+J109</f>
        <v>48</v>
      </c>
      <c r="K106" s="2231"/>
      <c r="L106" s="2231">
        <f>L107+L108+L109</f>
        <v>24</v>
      </c>
      <c r="M106" s="2232">
        <f>M107+M108+M109</f>
        <v>108</v>
      </c>
      <c r="N106" s="2136"/>
      <c r="O106" s="1111"/>
      <c r="P106" s="2343"/>
      <c r="Q106" s="1110"/>
      <c r="R106" s="1996"/>
      <c r="S106" s="630"/>
    </row>
    <row r="107" spans="1:19" ht="16.5">
      <c r="A107" s="643"/>
      <c r="B107" s="124" t="s">
        <v>51</v>
      </c>
      <c r="C107" s="2283"/>
      <c r="D107" s="2261"/>
      <c r="E107" s="2261"/>
      <c r="F107" s="2284"/>
      <c r="G107" s="1114">
        <v>1</v>
      </c>
      <c r="H107" s="2120">
        <f>G107*30</f>
        <v>30</v>
      </c>
      <c r="I107" s="1095"/>
      <c r="J107" s="1095"/>
      <c r="K107" s="1095"/>
      <c r="L107" s="1095"/>
      <c r="M107" s="2344"/>
      <c r="N107" s="2137"/>
      <c r="O107" s="1119"/>
      <c r="P107" s="2058"/>
      <c r="Q107" s="1118"/>
      <c r="R107" s="1977"/>
      <c r="S107" s="652"/>
    </row>
    <row r="108" spans="1:20" ht="16.5">
      <c r="A108" s="643" t="s">
        <v>234</v>
      </c>
      <c r="B108" s="77" t="s">
        <v>52</v>
      </c>
      <c r="C108" s="2283"/>
      <c r="D108" s="2261" t="s">
        <v>314</v>
      </c>
      <c r="E108" s="2261"/>
      <c r="F108" s="2284"/>
      <c r="G108" s="1114">
        <v>2.5</v>
      </c>
      <c r="H108" s="2120">
        <f>G108*30</f>
        <v>75</v>
      </c>
      <c r="I108" s="1095">
        <f>J108+K108+L108</f>
        <v>27</v>
      </c>
      <c r="J108" s="1095">
        <v>18</v>
      </c>
      <c r="K108" s="1095"/>
      <c r="L108" s="1095">
        <v>9</v>
      </c>
      <c r="M108" s="2344">
        <f>H108-I108</f>
        <v>48</v>
      </c>
      <c r="N108" s="2137"/>
      <c r="O108" s="1119"/>
      <c r="P108" s="2058">
        <v>3</v>
      </c>
      <c r="Q108" s="1118"/>
      <c r="R108" s="1977"/>
      <c r="S108" s="652"/>
      <c r="T108" s="29">
        <v>1</v>
      </c>
    </row>
    <row r="109" spans="1:20" ht="17.25" thickBot="1">
      <c r="A109" s="653" t="s">
        <v>259</v>
      </c>
      <c r="B109" s="134" t="s">
        <v>52</v>
      </c>
      <c r="C109" s="2336">
        <v>3</v>
      </c>
      <c r="D109" s="2345"/>
      <c r="E109" s="2345"/>
      <c r="F109" s="2346"/>
      <c r="G109" s="1122">
        <v>3.5</v>
      </c>
      <c r="H109" s="2126">
        <f>G109*30</f>
        <v>105</v>
      </c>
      <c r="I109" s="1101">
        <v>45</v>
      </c>
      <c r="J109" s="1101">
        <v>30</v>
      </c>
      <c r="K109" s="1101"/>
      <c r="L109" s="1101">
        <v>15</v>
      </c>
      <c r="M109" s="2347">
        <f>H109-I109</f>
        <v>60</v>
      </c>
      <c r="N109" s="2305"/>
      <c r="O109" s="1128"/>
      <c r="P109" s="2348"/>
      <c r="Q109" s="1127">
        <v>3</v>
      </c>
      <c r="R109" s="1978"/>
      <c r="S109" s="666"/>
      <c r="T109" s="29">
        <v>2</v>
      </c>
    </row>
    <row r="110" spans="1:25" ht="17.25" thickBot="1">
      <c r="A110" s="3145" t="s">
        <v>146</v>
      </c>
      <c r="B110" s="3146"/>
      <c r="C110" s="1997"/>
      <c r="D110" s="1997"/>
      <c r="E110" s="1997"/>
      <c r="F110" s="1998"/>
      <c r="G110" s="1999">
        <f>G106+G103+G100+G97+G94+G91+G87+G84+G81+G80+G77+G74+G71+G67</f>
        <v>57</v>
      </c>
      <c r="H110" s="1905">
        <f>G110*30</f>
        <v>1710</v>
      </c>
      <c r="I110" s="2000"/>
      <c r="J110" s="2000"/>
      <c r="K110" s="2000"/>
      <c r="L110" s="2000"/>
      <c r="M110" s="2001"/>
      <c r="N110" s="2002"/>
      <c r="O110" s="2003"/>
      <c r="P110" s="2004"/>
      <c r="Q110" s="2002"/>
      <c r="R110" s="2003"/>
      <c r="S110" s="2004"/>
      <c r="T110" s="427"/>
      <c r="U110" s="427"/>
      <c r="V110" s="427"/>
      <c r="W110" s="427"/>
      <c r="X110" s="427"/>
      <c r="Y110" s="427"/>
    </row>
    <row r="111" spans="1:25" ht="17.25" thickBot="1">
      <c r="A111" s="3159" t="s">
        <v>145</v>
      </c>
      <c r="B111" s="3160"/>
      <c r="C111" s="2499"/>
      <c r="D111" s="2499"/>
      <c r="E111" s="2499"/>
      <c r="F111" s="2502"/>
      <c r="G111" s="2503">
        <f>G69+G70+G73+G76+G79+G80+G83+G86+G90+G93+G96+G99+G102+G105+G108+G109</f>
        <v>40.5</v>
      </c>
      <c r="H111" s="2504">
        <f>G111*30</f>
        <v>1215</v>
      </c>
      <c r="I111" s="1075">
        <f>I109+I108+I105+I102+I99+I96+I93+I90+I86+I83+I80+I77+I133+I76+I73+I70+I69</f>
        <v>501</v>
      </c>
      <c r="J111" s="1075">
        <f>J109+J108+J105+J102+J99+J96+J93+J90+J86+J83+J80+J77+J133+J76+J73+J70+J69</f>
        <v>310</v>
      </c>
      <c r="K111" s="1075">
        <f>K109+K108+K105+K102+K99+K96+K93+K90+K86+K83+K80+K77+K133+K76+K73+K70+K69</f>
        <v>9</v>
      </c>
      <c r="L111" s="1075">
        <f>L109+L108+L105+L102+L99+L96+L93+L90+L86+L83+L80+L77+L133+L76+L73+L70+L69</f>
        <v>182</v>
      </c>
      <c r="M111" s="1075">
        <f>M109+M108+M105+M102+M99+M96+M93+M90+M86+M83+M80+M77+M133+M76+M73+M70+M69</f>
        <v>729</v>
      </c>
      <c r="N111" s="1074">
        <f aca="true" t="shared" si="9" ref="N111:S111">SUM(N67:N109)</f>
        <v>3</v>
      </c>
      <c r="O111" s="1074">
        <f t="shared" si="9"/>
        <v>4</v>
      </c>
      <c r="P111" s="1074">
        <f>SUM(P67:P109)</f>
        <v>18</v>
      </c>
      <c r="Q111" s="1074">
        <f t="shared" si="9"/>
        <v>12</v>
      </c>
      <c r="R111" s="1074">
        <f t="shared" si="9"/>
        <v>2</v>
      </c>
      <c r="S111" s="1074">
        <f t="shared" si="9"/>
        <v>6</v>
      </c>
      <c r="T111" s="427"/>
      <c r="U111" s="427"/>
      <c r="V111" s="427"/>
      <c r="W111" s="427"/>
      <c r="X111" s="427"/>
      <c r="Y111" s="427"/>
    </row>
    <row r="112" spans="1:25" ht="17.25" thickBot="1">
      <c r="A112" s="3102" t="s">
        <v>123</v>
      </c>
      <c r="B112" s="3147"/>
      <c r="C112" s="2500"/>
      <c r="D112" s="1927"/>
      <c r="E112" s="1927"/>
      <c r="F112" s="2501"/>
      <c r="G112" s="2007">
        <f>G110-G111</f>
        <v>16.5</v>
      </c>
      <c r="H112" s="2126"/>
      <c r="I112" s="2008"/>
      <c r="J112" s="2008"/>
      <c r="K112" s="2008"/>
      <c r="L112" s="2008"/>
      <c r="M112" s="2008"/>
      <c r="N112" s="2008"/>
      <c r="O112" s="2008"/>
      <c r="P112" s="2008"/>
      <c r="Q112" s="2008"/>
      <c r="R112" s="2008"/>
      <c r="S112" s="2009"/>
      <c r="T112" s="525"/>
      <c r="U112" s="525"/>
      <c r="V112" s="525"/>
      <c r="W112" s="525"/>
      <c r="X112" s="525"/>
      <c r="Y112" s="525"/>
    </row>
    <row r="113" spans="1:25" ht="19.5" customHeight="1" thickBot="1">
      <c r="A113" s="3148" t="s">
        <v>165</v>
      </c>
      <c r="B113" s="3149"/>
      <c r="C113" s="3149"/>
      <c r="D113" s="3149"/>
      <c r="E113" s="3149"/>
      <c r="F113" s="3149"/>
      <c r="G113" s="3149"/>
      <c r="H113" s="3149"/>
      <c r="I113" s="3149"/>
      <c r="J113" s="3149"/>
      <c r="K113" s="3149"/>
      <c r="L113" s="3149"/>
      <c r="M113" s="3149"/>
      <c r="N113" s="3149"/>
      <c r="O113" s="3149"/>
      <c r="P113" s="3149"/>
      <c r="Q113" s="3149"/>
      <c r="R113" s="3149"/>
      <c r="S113" s="3150"/>
      <c r="T113" s="526"/>
      <c r="U113" s="526"/>
      <c r="V113" s="526"/>
      <c r="W113" s="526"/>
      <c r="X113" s="526"/>
      <c r="Y113" s="526"/>
    </row>
    <row r="114" spans="1:25" ht="20.25" hidden="1" thickBot="1">
      <c r="A114" s="3133" t="s">
        <v>273</v>
      </c>
      <c r="B114" s="3134"/>
      <c r="C114" s="3134"/>
      <c r="D114" s="3134"/>
      <c r="E114" s="3134"/>
      <c r="F114" s="3134"/>
      <c r="G114" s="3134"/>
      <c r="H114" s="3135"/>
      <c r="I114" s="3135"/>
      <c r="J114" s="3135"/>
      <c r="K114" s="3135"/>
      <c r="L114" s="3135"/>
      <c r="M114" s="3135"/>
      <c r="N114" s="3134"/>
      <c r="O114" s="3134"/>
      <c r="P114" s="3134"/>
      <c r="Q114" s="3134"/>
      <c r="R114" s="3134"/>
      <c r="S114" s="3136"/>
      <c r="T114" s="526"/>
      <c r="U114" s="526"/>
      <c r="V114" s="526"/>
      <c r="W114" s="526"/>
      <c r="X114" s="526"/>
      <c r="Y114" s="526"/>
    </row>
    <row r="115" spans="1:25" ht="18" hidden="1" thickBot="1">
      <c r="A115" s="3221"/>
      <c r="B115" s="3222"/>
      <c r="C115" s="2010"/>
      <c r="D115" s="2011"/>
      <c r="E115" s="2011"/>
      <c r="F115" s="2012"/>
      <c r="G115" s="530"/>
      <c r="H115" s="2013"/>
      <c r="I115" s="2014"/>
      <c r="J115" s="2014"/>
      <c r="K115" s="2014"/>
      <c r="L115" s="2014"/>
      <c r="M115" s="2015"/>
      <c r="N115" s="2016"/>
      <c r="O115" s="2014"/>
      <c r="P115" s="2017"/>
      <c r="Q115" s="2016"/>
      <c r="R115" s="2014"/>
      <c r="S115" s="2015"/>
      <c r="T115" s="526"/>
      <c r="U115" s="526"/>
      <c r="V115" s="526"/>
      <c r="W115" s="526"/>
      <c r="X115" s="526"/>
      <c r="Y115" s="526"/>
    </row>
    <row r="116" spans="1:25" ht="16.5" hidden="1">
      <c r="A116" s="2018"/>
      <c r="B116" s="537"/>
      <c r="C116" s="2019"/>
      <c r="D116" s="2020"/>
      <c r="E116" s="2020"/>
      <c r="F116" s="2021"/>
      <c r="G116" s="541"/>
      <c r="H116" s="2022"/>
      <c r="I116" s="2020"/>
      <c r="J116" s="2020"/>
      <c r="K116" s="2020"/>
      <c r="L116" s="2020"/>
      <c r="M116" s="2021"/>
      <c r="N116" s="2023"/>
      <c r="O116" s="974"/>
      <c r="P116" s="967"/>
      <c r="Q116" s="2023"/>
      <c r="R116" s="974"/>
      <c r="S116" s="967"/>
      <c r="T116" s="526"/>
      <c r="U116" s="526"/>
      <c r="V116" s="526"/>
      <c r="W116" s="526"/>
      <c r="X116" s="526"/>
      <c r="Y116" s="526"/>
    </row>
    <row r="117" spans="1:25" ht="16.5" hidden="1">
      <c r="A117" s="2024"/>
      <c r="B117" s="545"/>
      <c r="C117" s="1098"/>
      <c r="D117" s="703"/>
      <c r="E117" s="2020"/>
      <c r="F117" s="704"/>
      <c r="G117" s="549"/>
      <c r="H117" s="1867"/>
      <c r="I117" s="703"/>
      <c r="J117" s="703"/>
      <c r="K117" s="703"/>
      <c r="L117" s="703"/>
      <c r="M117" s="704"/>
      <c r="N117" s="2025"/>
      <c r="O117" s="982"/>
      <c r="P117" s="979"/>
      <c r="Q117" s="2025"/>
      <c r="R117" s="982"/>
      <c r="S117" s="979"/>
      <c r="T117" s="526"/>
      <c r="U117" s="526"/>
      <c r="V117" s="526"/>
      <c r="W117" s="526"/>
      <c r="X117" s="526"/>
      <c r="Y117" s="526"/>
    </row>
    <row r="118" spans="1:25" ht="16.5" hidden="1">
      <c r="A118" s="2024"/>
      <c r="B118" s="545"/>
      <c r="C118" s="1098"/>
      <c r="D118" s="703"/>
      <c r="E118" s="2020"/>
      <c r="F118" s="704"/>
      <c r="G118" s="549"/>
      <c r="H118" s="1867"/>
      <c r="I118" s="703"/>
      <c r="J118" s="703"/>
      <c r="K118" s="703"/>
      <c r="L118" s="703"/>
      <c r="M118" s="704"/>
      <c r="N118" s="2025"/>
      <c r="O118" s="982"/>
      <c r="P118" s="979"/>
      <c r="Q118" s="2025"/>
      <c r="R118" s="982"/>
      <c r="S118" s="979"/>
      <c r="T118" s="526"/>
      <c r="U118" s="526"/>
      <c r="V118" s="526"/>
      <c r="W118" s="526"/>
      <c r="X118" s="526"/>
      <c r="Y118" s="526"/>
    </row>
    <row r="119" spans="1:25" ht="17.25" hidden="1" thickBot="1">
      <c r="A119" s="2024"/>
      <c r="B119" s="551"/>
      <c r="C119" s="2026"/>
      <c r="D119" s="703"/>
      <c r="E119" s="2020"/>
      <c r="F119" s="2027"/>
      <c r="G119" s="555"/>
      <c r="H119" s="1099"/>
      <c r="I119" s="706"/>
      <c r="J119" s="706"/>
      <c r="K119" s="706"/>
      <c r="L119" s="706"/>
      <c r="M119" s="707"/>
      <c r="N119" s="2028"/>
      <c r="O119" s="995"/>
      <c r="P119" s="996"/>
      <c r="Q119" s="2028"/>
      <c r="R119" s="995"/>
      <c r="S119" s="996"/>
      <c r="T119" s="526"/>
      <c r="U119" s="526"/>
      <c r="V119" s="526"/>
      <c r="W119" s="526"/>
      <c r="X119" s="526"/>
      <c r="Y119" s="526"/>
    </row>
    <row r="120" spans="1:25" ht="17.25" hidden="1" thickBot="1">
      <c r="A120" s="3123"/>
      <c r="B120" s="3124"/>
      <c r="C120" s="2005"/>
      <c r="D120" s="2005"/>
      <c r="E120" s="2005"/>
      <c r="F120" s="2006"/>
      <c r="G120" s="1999"/>
      <c r="H120" s="736"/>
      <c r="I120" s="737"/>
      <c r="J120" s="738"/>
      <c r="K120" s="738"/>
      <c r="L120" s="738"/>
      <c r="M120" s="738"/>
      <c r="N120" s="2029"/>
      <c r="O120" s="2029"/>
      <c r="P120" s="2029"/>
      <c r="Q120" s="2029"/>
      <c r="R120" s="2029"/>
      <c r="S120" s="2030"/>
      <c r="T120" s="526"/>
      <c r="U120" s="526"/>
      <c r="V120" s="526"/>
      <c r="W120" s="526"/>
      <c r="X120" s="526"/>
      <c r="Y120" s="526"/>
    </row>
    <row r="121" spans="1:25" ht="17.25" hidden="1" thickBot="1">
      <c r="A121" s="3104"/>
      <c r="B121" s="3105"/>
      <c r="C121" s="2005"/>
      <c r="D121" s="2005"/>
      <c r="E121" s="2005"/>
      <c r="F121" s="2006"/>
      <c r="G121" s="844"/>
      <c r="H121" s="844"/>
      <c r="I121" s="844"/>
      <c r="J121" s="844"/>
      <c r="K121" s="844"/>
      <c r="L121" s="844"/>
      <c r="M121" s="844"/>
      <c r="N121" s="844"/>
      <c r="O121" s="844"/>
      <c r="P121" s="844"/>
      <c r="Q121" s="844"/>
      <c r="R121" s="844"/>
      <c r="S121" s="844"/>
      <c r="T121" s="526"/>
      <c r="U121" s="526"/>
      <c r="V121" s="526"/>
      <c r="W121" s="526"/>
      <c r="X121" s="526"/>
      <c r="Y121" s="526"/>
    </row>
    <row r="122" spans="1:25" ht="17.25" hidden="1" thickBot="1">
      <c r="A122" s="3102"/>
      <c r="B122" s="3103"/>
      <c r="C122" s="1926"/>
      <c r="D122" s="1927"/>
      <c r="E122" s="1927"/>
      <c r="F122" s="1928"/>
      <c r="G122" s="2007"/>
      <c r="H122" s="2031"/>
      <c r="I122" s="2008"/>
      <c r="J122" s="2008"/>
      <c r="K122" s="2008"/>
      <c r="L122" s="2008"/>
      <c r="M122" s="2008"/>
      <c r="N122" s="2008"/>
      <c r="O122" s="2008"/>
      <c r="P122" s="2008"/>
      <c r="Q122" s="2008"/>
      <c r="R122" s="2008"/>
      <c r="S122" s="2009"/>
      <c r="T122" s="526"/>
      <c r="U122" s="526"/>
      <c r="V122" s="526"/>
      <c r="W122" s="526"/>
      <c r="X122" s="526"/>
      <c r="Y122" s="526"/>
    </row>
    <row r="123" spans="1:25" ht="17.25" thickBot="1">
      <c r="A123" s="2032"/>
      <c r="B123" s="44"/>
      <c r="C123" s="2033"/>
      <c r="D123" s="2033"/>
      <c r="E123" s="2033"/>
      <c r="F123" s="2033"/>
      <c r="G123" s="2033"/>
      <c r="H123" s="2033"/>
      <c r="I123" s="2033"/>
      <c r="J123" s="2033"/>
      <c r="K123" s="2033"/>
      <c r="L123" s="2033"/>
      <c r="M123" s="2033"/>
      <c r="N123" s="2033"/>
      <c r="O123" s="2033"/>
      <c r="P123" s="2033"/>
      <c r="Q123" s="2033"/>
      <c r="R123" s="2033"/>
      <c r="S123" s="2034"/>
      <c r="T123" s="526"/>
      <c r="U123" s="526"/>
      <c r="V123" s="526"/>
      <c r="W123" s="526"/>
      <c r="X123" s="526"/>
      <c r="Y123" s="526"/>
    </row>
    <row r="124" spans="1:19" ht="20.25" thickBot="1">
      <c r="A124" s="3143" t="s">
        <v>170</v>
      </c>
      <c r="B124" s="3135"/>
      <c r="C124" s="3135"/>
      <c r="D124" s="3135"/>
      <c r="E124" s="3135"/>
      <c r="F124" s="3135"/>
      <c r="G124" s="3135"/>
      <c r="H124" s="3135"/>
      <c r="I124" s="3135"/>
      <c r="J124" s="3135"/>
      <c r="K124" s="3135"/>
      <c r="L124" s="3135"/>
      <c r="M124" s="3135"/>
      <c r="N124" s="3135"/>
      <c r="O124" s="3135"/>
      <c r="P124" s="3135"/>
      <c r="Q124" s="3135"/>
      <c r="R124" s="3135"/>
      <c r="S124" s="3144"/>
    </row>
    <row r="125" spans="1:19" ht="17.25" thickBot="1">
      <c r="A125" s="3223" t="s">
        <v>277</v>
      </c>
      <c r="B125" s="3224"/>
      <c r="C125" s="3224"/>
      <c r="D125" s="3224"/>
      <c r="E125" s="3224"/>
      <c r="F125" s="3224"/>
      <c r="G125" s="3224"/>
      <c r="H125" s="3224"/>
      <c r="I125" s="3224"/>
      <c r="J125" s="3224"/>
      <c r="K125" s="3224"/>
      <c r="L125" s="3224"/>
      <c r="M125" s="3224"/>
      <c r="N125" s="3224"/>
      <c r="O125" s="3224"/>
      <c r="P125" s="3224"/>
      <c r="Q125" s="3224"/>
      <c r="R125" s="3224"/>
      <c r="S125" s="3225"/>
    </row>
    <row r="126" spans="1:19" ht="17.25" thickBot="1">
      <c r="A126" s="2035" t="s">
        <v>201</v>
      </c>
      <c r="B126" s="2920" t="s">
        <v>322</v>
      </c>
      <c r="C126" s="2487" t="s">
        <v>315</v>
      </c>
      <c r="D126" s="2385"/>
      <c r="E126" s="2386"/>
      <c r="F126" s="2387"/>
      <c r="G126" s="2349">
        <v>4</v>
      </c>
      <c r="H126" s="2129">
        <f aca="true" t="shared" si="10" ref="H126:H153">G126*30</f>
        <v>120</v>
      </c>
      <c r="I126" s="2389">
        <f>J126+L126</f>
        <v>45</v>
      </c>
      <c r="J126" s="2389">
        <v>27</v>
      </c>
      <c r="K126" s="2389"/>
      <c r="L126" s="2389">
        <v>18</v>
      </c>
      <c r="M126" s="2478">
        <f>H126-I126</f>
        <v>75</v>
      </c>
      <c r="N126" s="2350"/>
      <c r="O126" s="2351"/>
      <c r="P126" s="2352"/>
      <c r="Q126" s="2353"/>
      <c r="R126" s="2036">
        <v>5</v>
      </c>
      <c r="S126" s="2037"/>
    </row>
    <row r="127" spans="1:22" s="1187" customFormat="1" ht="16.5">
      <c r="A127" s="618" t="s">
        <v>203</v>
      </c>
      <c r="B127" s="2915" t="s">
        <v>29</v>
      </c>
      <c r="C127" s="2280"/>
      <c r="D127" s="2243"/>
      <c r="E127" s="2243"/>
      <c r="F127" s="2281"/>
      <c r="G127" s="1896">
        <f>SUM(G128:G130)</f>
        <v>10</v>
      </c>
      <c r="H127" s="2218">
        <f t="shared" si="10"/>
        <v>300</v>
      </c>
      <c r="I127" s="2293"/>
      <c r="J127" s="2293"/>
      <c r="K127" s="2204"/>
      <c r="L127" s="2204"/>
      <c r="M127" s="2359"/>
      <c r="N127" s="2295"/>
      <c r="O127" s="1958"/>
      <c r="P127" s="630"/>
      <c r="Q127" s="2296"/>
      <c r="R127" s="672"/>
      <c r="S127" s="630"/>
      <c r="U127" s="29" t="s">
        <v>271</v>
      </c>
      <c r="V127" s="1845">
        <f>SUMIF(T$126:T$153,2,G$126:G$153)</f>
        <v>28.5</v>
      </c>
    </row>
    <row r="128" spans="1:22" s="1187" customFormat="1" ht="16.5">
      <c r="A128" s="643"/>
      <c r="B128" s="124" t="s">
        <v>51</v>
      </c>
      <c r="C128" s="2283"/>
      <c r="D128" s="2261"/>
      <c r="E128" s="2261"/>
      <c r="F128" s="2284"/>
      <c r="G128" s="2208">
        <v>2.5</v>
      </c>
      <c r="H128" s="1877">
        <f t="shared" si="10"/>
        <v>75</v>
      </c>
      <c r="I128" s="2299"/>
      <c r="J128" s="2299"/>
      <c r="K128" s="2300"/>
      <c r="L128" s="2300"/>
      <c r="M128" s="2360"/>
      <c r="N128" s="984"/>
      <c r="O128" s="982"/>
      <c r="P128" s="652"/>
      <c r="Q128" s="2301"/>
      <c r="R128" s="651"/>
      <c r="S128" s="652"/>
      <c r="U128" s="29"/>
      <c r="V128" s="1845">
        <f>SUM(V127:V127)</f>
        <v>28.5</v>
      </c>
    </row>
    <row r="129" spans="1:20" s="1187" customFormat="1" ht="16.5">
      <c r="A129" s="643" t="s">
        <v>206</v>
      </c>
      <c r="B129" s="77" t="s">
        <v>52</v>
      </c>
      <c r="C129" s="1867" t="s">
        <v>313</v>
      </c>
      <c r="D129" s="2157"/>
      <c r="E129" s="2157"/>
      <c r="F129" s="2286"/>
      <c r="G129" s="2361">
        <v>6.5</v>
      </c>
      <c r="H129" s="1877">
        <f t="shared" si="10"/>
        <v>195</v>
      </c>
      <c r="I129" s="1094">
        <f>SUM(J129:L129)</f>
        <v>72</v>
      </c>
      <c r="J129" s="1094">
        <v>45</v>
      </c>
      <c r="K129" s="1094"/>
      <c r="L129" s="1094">
        <v>27</v>
      </c>
      <c r="M129" s="2362">
        <f>H129-I129</f>
        <v>123</v>
      </c>
      <c r="N129" s="1867"/>
      <c r="O129" s="2157">
        <v>8</v>
      </c>
      <c r="P129" s="2288"/>
      <c r="Q129" s="2301"/>
      <c r="R129" s="651"/>
      <c r="S129" s="652"/>
      <c r="T129" s="1187">
        <v>1</v>
      </c>
    </row>
    <row r="130" spans="1:20" s="1187" customFormat="1" ht="17.25" thickBot="1">
      <c r="A130" s="653" t="s">
        <v>207</v>
      </c>
      <c r="B130" s="134" t="s">
        <v>37</v>
      </c>
      <c r="C130" s="1099"/>
      <c r="D130" s="2214"/>
      <c r="E130" s="2214"/>
      <c r="F130" s="1989" t="s">
        <v>314</v>
      </c>
      <c r="G130" s="2363">
        <v>1</v>
      </c>
      <c r="H130" s="2364">
        <f t="shared" si="10"/>
        <v>30</v>
      </c>
      <c r="I130" s="1100">
        <v>10</v>
      </c>
      <c r="J130" s="1100"/>
      <c r="K130" s="1100"/>
      <c r="L130" s="1100">
        <v>10</v>
      </c>
      <c r="M130" s="2365"/>
      <c r="N130" s="1099"/>
      <c r="O130" s="2214"/>
      <c r="P130" s="1989">
        <v>1</v>
      </c>
      <c r="Q130" s="2303"/>
      <c r="R130" s="727"/>
      <c r="S130" s="666"/>
      <c r="T130" s="1187">
        <v>1</v>
      </c>
    </row>
    <row r="131" spans="1:19" s="1187" customFormat="1" ht="16.5">
      <c r="A131" s="618" t="s">
        <v>204</v>
      </c>
      <c r="B131" s="2919" t="s">
        <v>67</v>
      </c>
      <c r="C131" s="1990"/>
      <c r="D131" s="1980"/>
      <c r="E131" s="1088"/>
      <c r="F131" s="1089"/>
      <c r="G131" s="1105">
        <f>G132+G133</f>
        <v>4.5</v>
      </c>
      <c r="H131" s="1087">
        <f>G131*30</f>
        <v>135</v>
      </c>
      <c r="I131" s="1088"/>
      <c r="J131" s="1088"/>
      <c r="K131" s="1088"/>
      <c r="L131" s="1088"/>
      <c r="M131" s="1089"/>
      <c r="N131" s="1090"/>
      <c r="O131" s="1088"/>
      <c r="P131" s="1089"/>
      <c r="Q131" s="1091"/>
      <c r="R131" s="700"/>
      <c r="S131" s="1092"/>
    </row>
    <row r="132" spans="1:19" s="1187" customFormat="1" ht="16.5">
      <c r="A132" s="643"/>
      <c r="B132" s="124" t="s">
        <v>51</v>
      </c>
      <c r="C132" s="717"/>
      <c r="D132" s="1094"/>
      <c r="E132" s="1094"/>
      <c r="F132" s="1096"/>
      <c r="G132" s="2304">
        <v>1.5</v>
      </c>
      <c r="H132" s="1093">
        <f>G132*30</f>
        <v>45</v>
      </c>
      <c r="I132" s="1094"/>
      <c r="J132" s="1095"/>
      <c r="K132" s="1094"/>
      <c r="L132" s="1094"/>
      <c r="M132" s="1096"/>
      <c r="N132" s="1097"/>
      <c r="O132" s="703"/>
      <c r="P132" s="704"/>
      <c r="Q132" s="1098"/>
      <c r="R132" s="703"/>
      <c r="S132" s="1096"/>
    </row>
    <row r="133" spans="1:20" s="1187" customFormat="1" ht="17.25" thickBot="1">
      <c r="A133" s="653" t="s">
        <v>208</v>
      </c>
      <c r="B133" s="134" t="s">
        <v>52</v>
      </c>
      <c r="C133" s="679"/>
      <c r="D133" s="1100" t="s">
        <v>313</v>
      </c>
      <c r="E133" s="1100"/>
      <c r="F133" s="1102"/>
      <c r="G133" s="2291">
        <v>3</v>
      </c>
      <c r="H133" s="1099">
        <f>G133*30</f>
        <v>90</v>
      </c>
      <c r="I133" s="1100">
        <f>SUM(J133:L133)</f>
        <v>30</v>
      </c>
      <c r="J133" s="1101">
        <v>20</v>
      </c>
      <c r="K133" s="1100"/>
      <c r="L133" s="1100">
        <v>10</v>
      </c>
      <c r="M133" s="1102">
        <f>H133-I133</f>
        <v>60</v>
      </c>
      <c r="N133" s="1103"/>
      <c r="O133" s="706">
        <v>2</v>
      </c>
      <c r="P133" s="707"/>
      <c r="Q133" s="1104"/>
      <c r="R133" s="706"/>
      <c r="S133" s="1102"/>
      <c r="T133" s="1187">
        <v>1</v>
      </c>
    </row>
    <row r="134" spans="1:19" s="1187" customFormat="1" ht="16.5">
      <c r="A134" s="618" t="s">
        <v>235</v>
      </c>
      <c r="B134" s="2917" t="s">
        <v>36</v>
      </c>
      <c r="C134" s="2280"/>
      <c r="D134" s="2333"/>
      <c r="E134" s="2319"/>
      <c r="F134" s="2341"/>
      <c r="G134" s="1896">
        <f>G135+G136</f>
        <v>3</v>
      </c>
      <c r="H134" s="2218">
        <f t="shared" si="10"/>
        <v>90</v>
      </c>
      <c r="I134" s="1980">
        <v>36</v>
      </c>
      <c r="J134" s="1980">
        <v>27</v>
      </c>
      <c r="K134" s="1980"/>
      <c r="L134" s="1980">
        <v>9</v>
      </c>
      <c r="M134" s="2366">
        <f>H134-I134</f>
        <v>54</v>
      </c>
      <c r="N134" s="1090"/>
      <c r="O134" s="1088"/>
      <c r="P134" s="2367"/>
      <c r="Q134" s="2318"/>
      <c r="R134" s="700"/>
      <c r="S134" s="701"/>
    </row>
    <row r="135" spans="1:19" s="1187" customFormat="1" ht="16.5">
      <c r="A135" s="643"/>
      <c r="B135" s="124" t="s">
        <v>51</v>
      </c>
      <c r="C135" s="2283"/>
      <c r="D135" s="1993"/>
      <c r="E135" s="2097"/>
      <c r="F135" s="2354"/>
      <c r="G135" s="2208">
        <v>0.5</v>
      </c>
      <c r="H135" s="1877">
        <f t="shared" si="10"/>
        <v>15</v>
      </c>
      <c r="I135" s="2355"/>
      <c r="J135" s="2355"/>
      <c r="K135" s="2355"/>
      <c r="L135" s="2355"/>
      <c r="M135" s="2368"/>
      <c r="N135" s="2369"/>
      <c r="O135" s="2356"/>
      <c r="P135" s="2370"/>
      <c r="Q135" s="2371"/>
      <c r="R135" s="703"/>
      <c r="S135" s="704"/>
    </row>
    <row r="136" spans="1:20" s="1187" customFormat="1" ht="17.25" thickBot="1">
      <c r="A136" s="653" t="s">
        <v>236</v>
      </c>
      <c r="B136" s="134" t="s">
        <v>52</v>
      </c>
      <c r="C136" s="2336"/>
      <c r="D136" s="1885" t="s">
        <v>314</v>
      </c>
      <c r="E136" s="2372"/>
      <c r="F136" s="2373"/>
      <c r="G136" s="1904">
        <v>2.5</v>
      </c>
      <c r="H136" s="2364">
        <f t="shared" si="10"/>
        <v>75</v>
      </c>
      <c r="I136" s="2332">
        <f>J136+K136+L136</f>
        <v>27</v>
      </c>
      <c r="J136" s="2332">
        <v>18</v>
      </c>
      <c r="K136" s="2332"/>
      <c r="L136" s="2332">
        <v>9</v>
      </c>
      <c r="M136" s="2374">
        <f>H136-I136</f>
        <v>48</v>
      </c>
      <c r="N136" s="2375"/>
      <c r="O136" s="2138"/>
      <c r="P136" s="2376">
        <v>3</v>
      </c>
      <c r="Q136" s="2377"/>
      <c r="R136" s="706"/>
      <c r="S136" s="707"/>
      <c r="T136" s="1187">
        <v>1</v>
      </c>
    </row>
    <row r="137" spans="1:19" s="1187" customFormat="1" ht="16.5">
      <c r="A137" s="618" t="s">
        <v>237</v>
      </c>
      <c r="B137" s="1040" t="s">
        <v>42</v>
      </c>
      <c r="C137" s="1897"/>
      <c r="D137" s="1981"/>
      <c r="E137" s="1981"/>
      <c r="F137" s="1092"/>
      <c r="G137" s="1896">
        <f>G138+G139</f>
        <v>6</v>
      </c>
      <c r="H137" s="1898">
        <f t="shared" si="10"/>
        <v>180</v>
      </c>
      <c r="I137" s="2117"/>
      <c r="J137" s="2117"/>
      <c r="K137" s="2117"/>
      <c r="L137" s="2117"/>
      <c r="M137" s="2359"/>
      <c r="N137" s="2295"/>
      <c r="O137" s="1958"/>
      <c r="P137" s="630"/>
      <c r="Q137" s="2296"/>
      <c r="R137" s="672"/>
      <c r="S137" s="630"/>
    </row>
    <row r="138" spans="1:19" s="1187" customFormat="1" ht="16.5">
      <c r="A138" s="643"/>
      <c r="B138" s="124" t="s">
        <v>51</v>
      </c>
      <c r="C138" s="1867"/>
      <c r="D138" s="1094"/>
      <c r="E138" s="1094"/>
      <c r="F138" s="1096"/>
      <c r="G138" s="2208">
        <v>2</v>
      </c>
      <c r="H138" s="1877">
        <f t="shared" si="10"/>
        <v>60</v>
      </c>
      <c r="I138" s="1878"/>
      <c r="J138" s="1878"/>
      <c r="K138" s="1878"/>
      <c r="L138" s="1878"/>
      <c r="M138" s="2360"/>
      <c r="N138" s="984"/>
      <c r="O138" s="982"/>
      <c r="P138" s="652"/>
      <c r="Q138" s="2301"/>
      <c r="R138" s="651"/>
      <c r="S138" s="652"/>
    </row>
    <row r="139" spans="1:20" s="1187" customFormat="1" ht="17.25" thickBot="1">
      <c r="A139" s="653" t="s">
        <v>240</v>
      </c>
      <c r="B139" s="134" t="s">
        <v>52</v>
      </c>
      <c r="C139" s="1099"/>
      <c r="D139" s="1100">
        <v>3</v>
      </c>
      <c r="E139" s="1100"/>
      <c r="F139" s="1102"/>
      <c r="G139" s="1904">
        <v>4</v>
      </c>
      <c r="H139" s="2364">
        <f t="shared" si="10"/>
        <v>120</v>
      </c>
      <c r="I139" s="1100">
        <f>J139+K139+L139</f>
        <v>45</v>
      </c>
      <c r="J139" s="1100">
        <v>30</v>
      </c>
      <c r="K139" s="1100"/>
      <c r="L139" s="1100">
        <v>15</v>
      </c>
      <c r="M139" s="2378">
        <f>H139-I139</f>
        <v>75</v>
      </c>
      <c r="N139" s="1104"/>
      <c r="O139" s="706"/>
      <c r="P139" s="681"/>
      <c r="Q139" s="1103">
        <v>3</v>
      </c>
      <c r="R139" s="727"/>
      <c r="S139" s="666"/>
      <c r="T139" s="1187">
        <v>2</v>
      </c>
    </row>
    <row r="140" spans="1:19" ht="16.5">
      <c r="A140" s="618" t="s">
        <v>205</v>
      </c>
      <c r="B140" s="1040" t="s">
        <v>49</v>
      </c>
      <c r="C140" s="1897"/>
      <c r="D140" s="1981"/>
      <c r="E140" s="1981"/>
      <c r="F140" s="1092"/>
      <c r="G140" s="1896">
        <f>G141+G142</f>
        <v>9</v>
      </c>
      <c r="H140" s="1898">
        <f t="shared" si="10"/>
        <v>270</v>
      </c>
      <c r="I140" s="2117"/>
      <c r="J140" s="2117"/>
      <c r="K140" s="2117"/>
      <c r="L140" s="2117"/>
      <c r="M140" s="2359"/>
      <c r="N140" s="2295"/>
      <c r="O140" s="1958"/>
      <c r="P140" s="630"/>
      <c r="Q140" s="2296"/>
      <c r="R140" s="672"/>
      <c r="S140" s="630"/>
    </row>
    <row r="141" spans="1:19" ht="16.5">
      <c r="A141" s="643"/>
      <c r="B141" s="124" t="s">
        <v>51</v>
      </c>
      <c r="C141" s="1867"/>
      <c r="D141" s="1094"/>
      <c r="E141" s="1094"/>
      <c r="F141" s="1096"/>
      <c r="G141" s="2208">
        <v>5</v>
      </c>
      <c r="H141" s="1877">
        <f t="shared" si="10"/>
        <v>150</v>
      </c>
      <c r="I141" s="1878"/>
      <c r="J141" s="1878"/>
      <c r="K141" s="1878"/>
      <c r="L141" s="1878"/>
      <c r="M141" s="2360"/>
      <c r="N141" s="984"/>
      <c r="O141" s="982"/>
      <c r="P141" s="652"/>
      <c r="Q141" s="2301"/>
      <c r="R141" s="651"/>
      <c r="S141" s="652"/>
    </row>
    <row r="142" spans="1:20" ht="17.25" thickBot="1">
      <c r="A142" s="653" t="s">
        <v>241</v>
      </c>
      <c r="B142" s="134" t="s">
        <v>52</v>
      </c>
      <c r="C142" s="1099" t="s">
        <v>316</v>
      </c>
      <c r="D142" s="2214"/>
      <c r="E142" s="2214"/>
      <c r="F142" s="2302"/>
      <c r="G142" s="2363">
        <v>4</v>
      </c>
      <c r="H142" s="2364">
        <f t="shared" si="10"/>
        <v>120</v>
      </c>
      <c r="I142" s="1100">
        <f>SUM(J142:L142)</f>
        <v>48</v>
      </c>
      <c r="J142" s="1100">
        <v>32</v>
      </c>
      <c r="K142" s="1100"/>
      <c r="L142" s="1100">
        <v>16</v>
      </c>
      <c r="M142" s="2365">
        <f>H142-I142</f>
        <v>72</v>
      </c>
      <c r="N142" s="1099"/>
      <c r="O142" s="2214"/>
      <c r="P142" s="1989"/>
      <c r="Q142" s="1103"/>
      <c r="R142" s="680"/>
      <c r="S142" s="681">
        <f>I142/S7</f>
        <v>6</v>
      </c>
      <c r="T142" s="29">
        <v>2</v>
      </c>
    </row>
    <row r="143" spans="1:19" ht="16.5">
      <c r="A143" s="618" t="s">
        <v>239</v>
      </c>
      <c r="B143" s="1040" t="s">
        <v>48</v>
      </c>
      <c r="C143" s="2318"/>
      <c r="D143" s="2333"/>
      <c r="E143" s="2319"/>
      <c r="F143" s="2341"/>
      <c r="G143" s="1896">
        <f>G144+G145</f>
        <v>9.5</v>
      </c>
      <c r="H143" s="1898">
        <f t="shared" si="10"/>
        <v>285</v>
      </c>
      <c r="I143" s="1088"/>
      <c r="J143" s="1088"/>
      <c r="K143" s="1088"/>
      <c r="L143" s="1088"/>
      <c r="M143" s="2219"/>
      <c r="N143" s="1090"/>
      <c r="O143" s="1088"/>
      <c r="P143" s="710"/>
      <c r="Q143" s="2342"/>
      <c r="R143" s="709"/>
      <c r="S143" s="710"/>
    </row>
    <row r="144" spans="1:19" ht="16.5">
      <c r="A144" s="643"/>
      <c r="B144" s="124" t="s">
        <v>51</v>
      </c>
      <c r="C144" s="1867"/>
      <c r="D144" s="1094"/>
      <c r="E144" s="1094"/>
      <c r="F144" s="1096"/>
      <c r="G144" s="2208">
        <v>5</v>
      </c>
      <c r="H144" s="1877">
        <f t="shared" si="10"/>
        <v>150</v>
      </c>
      <c r="I144" s="2299"/>
      <c r="J144" s="1878"/>
      <c r="K144" s="1878"/>
      <c r="L144" s="1878"/>
      <c r="M144" s="2379"/>
      <c r="N144" s="984"/>
      <c r="O144" s="982"/>
      <c r="P144" s="652"/>
      <c r="Q144" s="2301"/>
      <c r="R144" s="651"/>
      <c r="S144" s="652"/>
    </row>
    <row r="145" spans="1:20" ht="17.25" thickBot="1">
      <c r="A145" s="653" t="s">
        <v>242</v>
      </c>
      <c r="B145" s="134" t="s">
        <v>52</v>
      </c>
      <c r="C145" s="1099" t="s">
        <v>315</v>
      </c>
      <c r="D145" s="2214"/>
      <c r="E145" s="2214"/>
      <c r="F145" s="2302"/>
      <c r="G145" s="2363">
        <v>4.5</v>
      </c>
      <c r="H145" s="2364">
        <f t="shared" si="10"/>
        <v>135</v>
      </c>
      <c r="I145" s="1100">
        <f>SUM(J145:L145)</f>
        <v>54</v>
      </c>
      <c r="J145" s="1100">
        <v>36</v>
      </c>
      <c r="K145" s="1100"/>
      <c r="L145" s="1100">
        <v>18</v>
      </c>
      <c r="M145" s="2365">
        <f>H145-I145</f>
        <v>81</v>
      </c>
      <c r="N145" s="1099"/>
      <c r="O145" s="2214"/>
      <c r="P145" s="1989"/>
      <c r="Q145" s="1103"/>
      <c r="R145" s="680">
        <v>6</v>
      </c>
      <c r="S145" s="681"/>
      <c r="T145" s="29">
        <v>2</v>
      </c>
    </row>
    <row r="146" spans="1:19" s="1187" customFormat="1" ht="16.5">
      <c r="A146" s="618" t="s">
        <v>243</v>
      </c>
      <c r="B146" s="1040" t="s">
        <v>47</v>
      </c>
      <c r="C146" s="2318"/>
      <c r="D146" s="2333"/>
      <c r="E146" s="2319"/>
      <c r="F146" s="2341"/>
      <c r="G146" s="1896">
        <f>G147+G148+G149</f>
        <v>12</v>
      </c>
      <c r="H146" s="2218">
        <f t="shared" si="10"/>
        <v>360</v>
      </c>
      <c r="I146" s="1088"/>
      <c r="J146" s="1088"/>
      <c r="K146" s="1088"/>
      <c r="L146" s="1088"/>
      <c r="M146" s="2219"/>
      <c r="N146" s="1090"/>
      <c r="O146" s="1088"/>
      <c r="P146" s="710"/>
      <c r="Q146" s="2342"/>
      <c r="R146" s="709"/>
      <c r="S146" s="710"/>
    </row>
    <row r="147" spans="1:20" s="1187" customFormat="1" ht="16.5">
      <c r="A147" s="643"/>
      <c r="B147" s="124" t="s">
        <v>51</v>
      </c>
      <c r="C147" s="1867"/>
      <c r="D147" s="1094"/>
      <c r="E147" s="1094"/>
      <c r="F147" s="1096"/>
      <c r="G147" s="2208">
        <v>4.5</v>
      </c>
      <c r="H147" s="1877">
        <f t="shared" si="10"/>
        <v>135</v>
      </c>
      <c r="I147" s="2299"/>
      <c r="J147" s="1878"/>
      <c r="K147" s="1878"/>
      <c r="L147" s="1878"/>
      <c r="M147" s="2379"/>
      <c r="N147" s="984"/>
      <c r="O147" s="982"/>
      <c r="P147" s="652"/>
      <c r="Q147" s="2301"/>
      <c r="R147" s="651"/>
      <c r="S147" s="652"/>
      <c r="T147" s="1315"/>
    </row>
    <row r="148" spans="1:20" s="1187" customFormat="1" ht="16.5">
      <c r="A148" s="643" t="s">
        <v>244</v>
      </c>
      <c r="B148" s="77" t="s">
        <v>52</v>
      </c>
      <c r="C148" s="2380" t="s">
        <v>179</v>
      </c>
      <c r="D148" s="2157"/>
      <c r="E148" s="2157"/>
      <c r="F148" s="2286"/>
      <c r="G148" s="2361">
        <v>6.5</v>
      </c>
      <c r="H148" s="1877">
        <f t="shared" si="10"/>
        <v>195</v>
      </c>
      <c r="I148" s="1094">
        <f>SUM(J148:L148)</f>
        <v>75</v>
      </c>
      <c r="J148" s="1094">
        <v>45</v>
      </c>
      <c r="K148" s="1094"/>
      <c r="L148" s="1094">
        <v>30</v>
      </c>
      <c r="M148" s="2362">
        <f>H148-I148</f>
        <v>120</v>
      </c>
      <c r="N148" s="1867"/>
      <c r="O148" s="2157"/>
      <c r="P148" s="2288"/>
      <c r="Q148" s="1097">
        <f>I148/Q7</f>
        <v>5</v>
      </c>
      <c r="R148" s="641"/>
      <c r="S148" s="652"/>
      <c r="T148" s="1315">
        <v>2</v>
      </c>
    </row>
    <row r="149" spans="1:20" s="604" customFormat="1" ht="17.25" thickBot="1">
      <c r="A149" s="653" t="s">
        <v>260</v>
      </c>
      <c r="B149" s="134" t="s">
        <v>57</v>
      </c>
      <c r="C149" s="1099"/>
      <c r="D149" s="2214"/>
      <c r="E149" s="2381"/>
      <c r="F149" s="1989" t="s">
        <v>315</v>
      </c>
      <c r="G149" s="2363">
        <v>1</v>
      </c>
      <c r="H149" s="2364">
        <f t="shared" si="10"/>
        <v>30</v>
      </c>
      <c r="I149" s="1100">
        <v>18</v>
      </c>
      <c r="J149" s="1100"/>
      <c r="K149" s="1100"/>
      <c r="L149" s="1100">
        <v>18</v>
      </c>
      <c r="M149" s="2365">
        <f>H149-I149</f>
        <v>12</v>
      </c>
      <c r="N149" s="1099"/>
      <c r="O149" s="2214"/>
      <c r="P149" s="1989"/>
      <c r="Q149" s="1103"/>
      <c r="R149" s="680">
        <f>I149/R7</f>
        <v>2</v>
      </c>
      <c r="S149" s="666"/>
      <c r="T149" s="603">
        <v>2</v>
      </c>
    </row>
    <row r="150" spans="1:20" s="1187" customFormat="1" ht="16.5">
      <c r="A150" s="618" t="s">
        <v>202</v>
      </c>
      <c r="B150" s="1040" t="s">
        <v>326</v>
      </c>
      <c r="C150" s="1897"/>
      <c r="D150" s="1981"/>
      <c r="E150" s="1981"/>
      <c r="F150" s="1092"/>
      <c r="G150" s="1896">
        <v>4.5</v>
      </c>
      <c r="H150" s="2218">
        <f t="shared" si="10"/>
        <v>135</v>
      </c>
      <c r="I150" s="1981"/>
      <c r="J150" s="2117"/>
      <c r="K150" s="2117"/>
      <c r="L150" s="2117"/>
      <c r="M150" s="2382"/>
      <c r="N150" s="2295"/>
      <c r="O150" s="1958"/>
      <c r="P150" s="630"/>
      <c r="Q150" s="2296"/>
      <c r="R150" s="672"/>
      <c r="S150" s="630"/>
      <c r="T150" s="1315"/>
    </row>
    <row r="151" spans="1:20" s="1187" customFormat="1" ht="16.5">
      <c r="A151" s="643"/>
      <c r="B151" s="124" t="s">
        <v>51</v>
      </c>
      <c r="C151" s="1867"/>
      <c r="D151" s="1094"/>
      <c r="E151" s="1094"/>
      <c r="F151" s="1096"/>
      <c r="G151" s="2208">
        <v>1</v>
      </c>
      <c r="H151" s="1877">
        <f t="shared" si="10"/>
        <v>30</v>
      </c>
      <c r="I151" s="1094"/>
      <c r="J151" s="1878"/>
      <c r="K151" s="1878"/>
      <c r="L151" s="1878"/>
      <c r="M151" s="2379"/>
      <c r="N151" s="984"/>
      <c r="O151" s="982"/>
      <c r="P151" s="652"/>
      <c r="Q151" s="2301"/>
      <c r="R151" s="651"/>
      <c r="S151" s="652"/>
      <c r="T151" s="1315"/>
    </row>
    <row r="152" spans="1:20" s="1327" customFormat="1" ht="17.25" thickBot="1">
      <c r="A152" s="653" t="s">
        <v>252</v>
      </c>
      <c r="B152" s="134" t="s">
        <v>52</v>
      </c>
      <c r="C152" s="1099">
        <v>3</v>
      </c>
      <c r="D152" s="1100"/>
      <c r="E152" s="1100"/>
      <c r="F152" s="1102"/>
      <c r="G152" s="1904">
        <v>3.5</v>
      </c>
      <c r="H152" s="2364">
        <f t="shared" si="10"/>
        <v>105</v>
      </c>
      <c r="I152" s="1100">
        <v>45</v>
      </c>
      <c r="J152" s="2127">
        <v>30</v>
      </c>
      <c r="K152" s="2127"/>
      <c r="L152" s="2127">
        <v>15</v>
      </c>
      <c r="M152" s="2383">
        <f>H152-I152</f>
        <v>60</v>
      </c>
      <c r="N152" s="994"/>
      <c r="O152" s="995"/>
      <c r="P152" s="666"/>
      <c r="Q152" s="2303">
        <v>3</v>
      </c>
      <c r="R152" s="727"/>
      <c r="S152" s="666"/>
      <c r="T152" s="1326">
        <v>2</v>
      </c>
    </row>
    <row r="153" spans="1:20" s="604" customFormat="1" ht="17.25" thickBot="1">
      <c r="A153" s="2039" t="s">
        <v>253</v>
      </c>
      <c r="B153" s="2921" t="s">
        <v>321</v>
      </c>
      <c r="C153" s="2384"/>
      <c r="D153" s="2385" t="s">
        <v>315</v>
      </c>
      <c r="E153" s="2386"/>
      <c r="F153" s="2387"/>
      <c r="G153" s="1999">
        <v>5</v>
      </c>
      <c r="H153" s="2388">
        <f t="shared" si="10"/>
        <v>150</v>
      </c>
      <c r="I153" s="2389">
        <v>54</v>
      </c>
      <c r="J153" s="2389">
        <v>36</v>
      </c>
      <c r="K153" s="2389"/>
      <c r="L153" s="2389">
        <v>18</v>
      </c>
      <c r="M153" s="2390">
        <v>66</v>
      </c>
      <c r="N153" s="2273"/>
      <c r="O153" s="1970"/>
      <c r="P153" s="2391"/>
      <c r="Q153" s="2392"/>
      <c r="R153" s="2040">
        <f>I153/R7</f>
        <v>6</v>
      </c>
      <c r="S153" s="2041"/>
      <c r="T153" s="603">
        <v>2</v>
      </c>
    </row>
    <row r="154" spans="1:19" ht="17.25" thickBot="1">
      <c r="A154" s="3128" t="s">
        <v>283</v>
      </c>
      <c r="B154" s="3129"/>
      <c r="C154" s="734"/>
      <c r="D154" s="734"/>
      <c r="E154" s="734"/>
      <c r="F154" s="735"/>
      <c r="G154" s="2042">
        <f>G153+G150+G146+G143+G140+G137+G134+G131+G127+G126</f>
        <v>67.5</v>
      </c>
      <c r="H154" s="2042">
        <f>H126+H127+H134+H137+H140+H143+H146+H150+H153</f>
        <v>1890</v>
      </c>
      <c r="I154" s="737"/>
      <c r="J154" s="738"/>
      <c r="K154" s="738"/>
      <c r="L154" s="738"/>
      <c r="M154" s="2043"/>
      <c r="N154" s="737"/>
      <c r="O154" s="738"/>
      <c r="P154" s="739"/>
      <c r="Q154" s="737"/>
      <c r="R154" s="738"/>
      <c r="S154" s="739"/>
    </row>
    <row r="155" spans="1:19" ht="17.25" thickBot="1">
      <c r="A155" s="3104" t="s">
        <v>145</v>
      </c>
      <c r="B155" s="3105"/>
      <c r="C155" s="2005"/>
      <c r="D155" s="2005"/>
      <c r="E155" s="2005"/>
      <c r="F155" s="2006"/>
      <c r="G155" s="2503">
        <f>G153+G152+G149+G148+G145+G142+G139+G136+G133+G130+G129+G126</f>
        <v>45.5</v>
      </c>
      <c r="H155" s="1075">
        <f aca="true" t="shared" si="11" ref="H155:M155">H153+H152+H149+H148+H145+H142+H139+H136+H130+H129+H126</f>
        <v>1275</v>
      </c>
      <c r="I155" s="1075">
        <f t="shared" si="11"/>
        <v>493</v>
      </c>
      <c r="J155" s="1075">
        <f t="shared" si="11"/>
        <v>299</v>
      </c>
      <c r="K155" s="1075">
        <f t="shared" si="11"/>
        <v>0</v>
      </c>
      <c r="L155" s="1075">
        <f t="shared" si="11"/>
        <v>194</v>
      </c>
      <c r="M155" s="1075">
        <f t="shared" si="11"/>
        <v>732</v>
      </c>
      <c r="N155" s="1075">
        <f aca="true" t="shared" si="12" ref="N155:S155">SUM(N126:N153)</f>
        <v>0</v>
      </c>
      <c r="O155" s="1075">
        <f t="shared" si="12"/>
        <v>10</v>
      </c>
      <c r="P155" s="1075">
        <f t="shared" si="12"/>
        <v>4</v>
      </c>
      <c r="Q155" s="1075">
        <f t="shared" si="12"/>
        <v>11</v>
      </c>
      <c r="R155" s="1075">
        <f t="shared" si="12"/>
        <v>19</v>
      </c>
      <c r="S155" s="1075">
        <f t="shared" si="12"/>
        <v>6</v>
      </c>
    </row>
    <row r="156" spans="1:19" ht="17.25" thickBot="1">
      <c r="A156" s="3102" t="s">
        <v>123</v>
      </c>
      <c r="B156" s="3103"/>
      <c r="C156" s="1926"/>
      <c r="D156" s="1927"/>
      <c r="E156" s="1927"/>
      <c r="F156" s="1928"/>
      <c r="G156" s="2007">
        <f>G151+G147+G144+G141+G138+G135+G128+G132</f>
        <v>22</v>
      </c>
      <c r="H156" s="2031"/>
      <c r="I156" s="2044"/>
      <c r="J156" s="2044"/>
      <c r="K156" s="2044"/>
      <c r="L156" s="2044"/>
      <c r="M156" s="2044"/>
      <c r="N156" s="2044"/>
      <c r="O156" s="2044"/>
      <c r="P156" s="2044"/>
      <c r="Q156" s="2044"/>
      <c r="R156" s="2044"/>
      <c r="S156" s="2045"/>
    </row>
    <row r="157" spans="1:20" ht="17.25" thickBot="1">
      <c r="A157" s="2046"/>
      <c r="B157" s="160"/>
      <c r="C157" s="617"/>
      <c r="D157" s="617"/>
      <c r="E157" s="617"/>
      <c r="F157" s="617"/>
      <c r="G157" s="617"/>
      <c r="H157" s="617"/>
      <c r="I157" s="617"/>
      <c r="J157" s="617"/>
      <c r="K157" s="617"/>
      <c r="L157" s="617"/>
      <c r="M157" s="617"/>
      <c r="N157" s="617"/>
      <c r="O157" s="617"/>
      <c r="P157" s="617"/>
      <c r="Q157" s="617"/>
      <c r="R157" s="617"/>
      <c r="S157" s="1915"/>
      <c r="T157" s="600"/>
    </row>
    <row r="158" spans="1:20" ht="17.25" thickBot="1">
      <c r="A158" s="3125" t="s">
        <v>188</v>
      </c>
      <c r="B158" s="3126"/>
      <c r="C158" s="3126"/>
      <c r="D158" s="3126"/>
      <c r="E158" s="3126"/>
      <c r="F158" s="3126"/>
      <c r="G158" s="3126"/>
      <c r="H158" s="3126"/>
      <c r="I158" s="3126"/>
      <c r="J158" s="3126"/>
      <c r="K158" s="3126"/>
      <c r="L158" s="3126"/>
      <c r="M158" s="3126"/>
      <c r="N158" s="3126"/>
      <c r="O158" s="3126"/>
      <c r="P158" s="3126"/>
      <c r="Q158" s="3126"/>
      <c r="R158" s="3126"/>
      <c r="S158" s="3127"/>
      <c r="T158" s="600"/>
    </row>
    <row r="159" spans="1:20" ht="16.5">
      <c r="A159" s="618" t="s">
        <v>201</v>
      </c>
      <c r="B159" s="2917" t="s">
        <v>197</v>
      </c>
      <c r="C159" s="2393"/>
      <c r="D159" s="2227"/>
      <c r="E159" s="2227"/>
      <c r="F159" s="2394"/>
      <c r="G159" s="2395">
        <f>G160+G161+G162+G163+G164+G165</f>
        <v>11</v>
      </c>
      <c r="H159" s="1898">
        <f aca="true" t="shared" si="13" ref="H159:H197">G159*30</f>
        <v>330</v>
      </c>
      <c r="I159" s="1981"/>
      <c r="J159" s="1981"/>
      <c r="K159" s="1981"/>
      <c r="L159" s="1981"/>
      <c r="M159" s="2396"/>
      <c r="N159" s="1897"/>
      <c r="O159" s="2227"/>
      <c r="P159" s="2397"/>
      <c r="Q159" s="2398"/>
      <c r="R159" s="629"/>
      <c r="S159" s="630"/>
      <c r="T159" s="600"/>
    </row>
    <row r="160" spans="1:20" s="604" customFormat="1" ht="16.5">
      <c r="A160" s="631"/>
      <c r="B160" s="124" t="s">
        <v>51</v>
      </c>
      <c r="C160" s="1867"/>
      <c r="D160" s="2157"/>
      <c r="E160" s="2399"/>
      <c r="F160" s="2288"/>
      <c r="G160" s="1900">
        <v>1</v>
      </c>
      <c r="H160" s="1877">
        <f t="shared" si="13"/>
        <v>30</v>
      </c>
      <c r="I160" s="1094"/>
      <c r="J160" s="1094"/>
      <c r="K160" s="1094"/>
      <c r="L160" s="1094"/>
      <c r="M160" s="2362"/>
      <c r="N160" s="1867"/>
      <c r="O160" s="2157"/>
      <c r="P160" s="2288"/>
      <c r="Q160" s="1097"/>
      <c r="R160" s="641"/>
      <c r="S160" s="652"/>
      <c r="T160" s="603"/>
    </row>
    <row r="161" spans="1:22" ht="16.5">
      <c r="A161" s="643" t="s">
        <v>245</v>
      </c>
      <c r="B161" s="77" t="s">
        <v>52</v>
      </c>
      <c r="C161" s="1867"/>
      <c r="D161" s="1094"/>
      <c r="E161" s="1094"/>
      <c r="F161" s="1096"/>
      <c r="G161" s="2400">
        <v>2.5</v>
      </c>
      <c r="H161" s="1877">
        <f t="shared" si="13"/>
        <v>75</v>
      </c>
      <c r="I161" s="1993">
        <v>30</v>
      </c>
      <c r="J161" s="1094"/>
      <c r="K161" s="1094"/>
      <c r="L161" s="1094">
        <v>30</v>
      </c>
      <c r="M161" s="2401">
        <f>H161-I161</f>
        <v>45</v>
      </c>
      <c r="N161" s="984"/>
      <c r="O161" s="982">
        <v>3</v>
      </c>
      <c r="P161" s="652"/>
      <c r="Q161" s="2301"/>
      <c r="R161" s="651"/>
      <c r="S161" s="652"/>
      <c r="T161" s="600">
        <v>1</v>
      </c>
      <c r="U161" s="29" t="s">
        <v>270</v>
      </c>
      <c r="V161" s="1845">
        <f>SUMIF(T$159:T$197,1,G$159:G$197)</f>
        <v>12.5</v>
      </c>
    </row>
    <row r="162" spans="1:22" ht="16.5">
      <c r="A162" s="643" t="s">
        <v>246</v>
      </c>
      <c r="B162" s="77" t="s">
        <v>52</v>
      </c>
      <c r="C162" s="1867"/>
      <c r="D162" s="1094" t="s">
        <v>314</v>
      </c>
      <c r="E162" s="1094"/>
      <c r="F162" s="1096"/>
      <c r="G162" s="2400">
        <v>2</v>
      </c>
      <c r="H162" s="1877">
        <f t="shared" si="13"/>
        <v>60</v>
      </c>
      <c r="I162" s="1993">
        <f>L162+J162</f>
        <v>20</v>
      </c>
      <c r="J162" s="1094"/>
      <c r="K162" s="1094"/>
      <c r="L162" s="1094">
        <v>20</v>
      </c>
      <c r="M162" s="2401">
        <f>H162-I162</f>
        <v>40</v>
      </c>
      <c r="N162" s="984"/>
      <c r="O162" s="982"/>
      <c r="P162" s="652">
        <v>2</v>
      </c>
      <c r="Q162" s="2301"/>
      <c r="R162" s="651"/>
      <c r="S162" s="652"/>
      <c r="T162" s="600">
        <v>1</v>
      </c>
      <c r="U162" s="29" t="s">
        <v>271</v>
      </c>
      <c r="V162" s="1845">
        <f>SUMIF(T$159:T$197,2,G$159:G$197)</f>
        <v>36</v>
      </c>
    </row>
    <row r="163" spans="1:22" ht="16.5">
      <c r="A163" s="643" t="s">
        <v>247</v>
      </c>
      <c r="B163" s="77" t="s">
        <v>52</v>
      </c>
      <c r="C163" s="1867"/>
      <c r="D163" s="1094"/>
      <c r="E163" s="1094"/>
      <c r="F163" s="1096"/>
      <c r="G163" s="2400">
        <v>3.5</v>
      </c>
      <c r="H163" s="1877">
        <f t="shared" si="13"/>
        <v>105</v>
      </c>
      <c r="I163" s="1993">
        <f>L163+J163</f>
        <v>45</v>
      </c>
      <c r="J163" s="1094"/>
      <c r="K163" s="1094"/>
      <c r="L163" s="1094">
        <v>45</v>
      </c>
      <c r="M163" s="2401">
        <f>H163-I163</f>
        <v>60</v>
      </c>
      <c r="N163" s="984"/>
      <c r="O163" s="982"/>
      <c r="P163" s="652"/>
      <c r="Q163" s="2301">
        <v>3</v>
      </c>
      <c r="R163" s="651"/>
      <c r="S163" s="652"/>
      <c r="T163" s="600">
        <v>2</v>
      </c>
      <c r="V163" s="1845">
        <f>SUM(V161:V162)</f>
        <v>48.5</v>
      </c>
    </row>
    <row r="164" spans="1:20" s="604" customFormat="1" ht="16.5">
      <c r="A164" s="643" t="s">
        <v>248</v>
      </c>
      <c r="B164" s="77" t="s">
        <v>52</v>
      </c>
      <c r="C164" s="1867" t="s">
        <v>315</v>
      </c>
      <c r="D164" s="1094"/>
      <c r="E164" s="1094"/>
      <c r="F164" s="1096"/>
      <c r="G164" s="2400">
        <v>2</v>
      </c>
      <c r="H164" s="1877">
        <f t="shared" si="13"/>
        <v>60</v>
      </c>
      <c r="I164" s="1993">
        <f>L164+J164</f>
        <v>20</v>
      </c>
      <c r="J164" s="1094"/>
      <c r="K164" s="1094"/>
      <c r="L164" s="1094">
        <v>20</v>
      </c>
      <c r="M164" s="2401">
        <f>H164-I164</f>
        <v>40</v>
      </c>
      <c r="N164" s="984"/>
      <c r="O164" s="982"/>
      <c r="P164" s="652"/>
      <c r="Q164" s="2301"/>
      <c r="R164" s="651">
        <v>2</v>
      </c>
      <c r="S164" s="652"/>
      <c r="T164" s="603">
        <v>2</v>
      </c>
    </row>
    <row r="165" spans="1:20" ht="17.25" thickBot="1">
      <c r="A165" s="653" t="s">
        <v>249</v>
      </c>
      <c r="B165" s="134" t="s">
        <v>52</v>
      </c>
      <c r="C165" s="679"/>
      <c r="D165" s="1885"/>
      <c r="E165" s="1885"/>
      <c r="F165" s="1886"/>
      <c r="G165" s="1904"/>
      <c r="H165" s="2364">
        <f t="shared" si="13"/>
        <v>0</v>
      </c>
      <c r="I165" s="1885"/>
      <c r="J165" s="1885"/>
      <c r="K165" s="1885"/>
      <c r="L165" s="1100"/>
      <c r="M165" s="2402"/>
      <c r="N165" s="2375"/>
      <c r="O165" s="2138"/>
      <c r="P165" s="715"/>
      <c r="Q165" s="2403"/>
      <c r="R165" s="665"/>
      <c r="S165" s="666"/>
      <c r="T165" s="600"/>
    </row>
    <row r="166" spans="1:20" s="1187" customFormat="1" ht="16.5">
      <c r="A166" s="618" t="s">
        <v>203</v>
      </c>
      <c r="B166" s="1040" t="s">
        <v>29</v>
      </c>
      <c r="C166" s="1897"/>
      <c r="D166" s="1981"/>
      <c r="E166" s="1981"/>
      <c r="F166" s="1092"/>
      <c r="G166" s="1896">
        <f>G167+G168</f>
        <v>5.5</v>
      </c>
      <c r="H166" s="1898">
        <f t="shared" si="13"/>
        <v>165</v>
      </c>
      <c r="I166" s="1981"/>
      <c r="J166" s="1981"/>
      <c r="K166" s="1981"/>
      <c r="L166" s="1981"/>
      <c r="M166" s="2404"/>
      <c r="N166" s="2295"/>
      <c r="O166" s="1958"/>
      <c r="P166" s="630"/>
      <c r="Q166" s="2398"/>
      <c r="R166" s="672"/>
      <c r="S166" s="630"/>
      <c r="T166" s="1315"/>
    </row>
    <row r="167" spans="1:20" s="1187" customFormat="1" ht="16.5">
      <c r="A167" s="643"/>
      <c r="B167" s="124" t="s">
        <v>51</v>
      </c>
      <c r="C167" s="1867"/>
      <c r="D167" s="1094"/>
      <c r="E167" s="1094"/>
      <c r="F167" s="1096"/>
      <c r="G167" s="2208">
        <v>2</v>
      </c>
      <c r="H167" s="1877">
        <f t="shared" si="13"/>
        <v>60</v>
      </c>
      <c r="I167" s="1094"/>
      <c r="J167" s="1094"/>
      <c r="K167" s="1094"/>
      <c r="L167" s="1094"/>
      <c r="M167" s="2405"/>
      <c r="N167" s="984"/>
      <c r="O167" s="982"/>
      <c r="P167" s="652"/>
      <c r="Q167" s="2301"/>
      <c r="R167" s="651"/>
      <c r="S167" s="652"/>
      <c r="T167" s="1315"/>
    </row>
    <row r="168" spans="1:20" s="1187" customFormat="1" ht="17.25" thickBot="1">
      <c r="A168" s="653" t="s">
        <v>206</v>
      </c>
      <c r="B168" s="134" t="s">
        <v>52</v>
      </c>
      <c r="C168" s="1099" t="s">
        <v>313</v>
      </c>
      <c r="D168" s="2214"/>
      <c r="E168" s="2214"/>
      <c r="F168" s="2302"/>
      <c r="G168" s="2363">
        <v>3.5</v>
      </c>
      <c r="H168" s="2364">
        <f t="shared" si="13"/>
        <v>105</v>
      </c>
      <c r="I168" s="1885">
        <f>L168+J168</f>
        <v>36</v>
      </c>
      <c r="J168" s="1100">
        <v>18</v>
      </c>
      <c r="K168" s="1100"/>
      <c r="L168" s="1100">
        <v>18</v>
      </c>
      <c r="M168" s="2402">
        <f>H168-I168</f>
        <v>69</v>
      </c>
      <c r="N168" s="1099"/>
      <c r="O168" s="2214">
        <f>I168/O7</f>
        <v>4</v>
      </c>
      <c r="P168" s="1989"/>
      <c r="Q168" s="679"/>
      <c r="R168" s="680"/>
      <c r="S168" s="681"/>
      <c r="T168" s="1315">
        <v>1</v>
      </c>
    </row>
    <row r="169" spans="1:20" ht="16.5">
      <c r="A169" s="618" t="s">
        <v>204</v>
      </c>
      <c r="B169" s="1040" t="s">
        <v>189</v>
      </c>
      <c r="C169" s="1990"/>
      <c r="D169" s="2333"/>
      <c r="E169" s="2333"/>
      <c r="F169" s="1991"/>
      <c r="G169" s="1896">
        <f>G171+G170</f>
        <v>5.5</v>
      </c>
      <c r="H169" s="1898">
        <f t="shared" si="13"/>
        <v>165</v>
      </c>
      <c r="I169" s="2333"/>
      <c r="J169" s="2333"/>
      <c r="K169" s="2333"/>
      <c r="L169" s="2333"/>
      <c r="M169" s="2406"/>
      <c r="N169" s="1090"/>
      <c r="O169" s="1088"/>
      <c r="P169" s="710"/>
      <c r="Q169" s="2342"/>
      <c r="R169" s="690"/>
      <c r="S169" s="630"/>
      <c r="T169" s="600"/>
    </row>
    <row r="170" spans="1:20" ht="16.5">
      <c r="A170" s="643"/>
      <c r="B170" s="2922" t="s">
        <v>200</v>
      </c>
      <c r="C170" s="717"/>
      <c r="D170" s="1993"/>
      <c r="E170" s="1993"/>
      <c r="F170" s="1992"/>
      <c r="G170" s="2208">
        <v>1.5</v>
      </c>
      <c r="H170" s="1877">
        <f t="shared" si="13"/>
        <v>45</v>
      </c>
      <c r="I170" s="1993"/>
      <c r="J170" s="1993"/>
      <c r="K170" s="1993"/>
      <c r="L170" s="1993"/>
      <c r="M170" s="2401"/>
      <c r="N170" s="2369"/>
      <c r="O170" s="2356"/>
      <c r="P170" s="713"/>
      <c r="Q170" s="2357"/>
      <c r="R170" s="698"/>
      <c r="S170" s="652"/>
      <c r="T170" s="600"/>
    </row>
    <row r="171" spans="1:20" ht="17.25" thickBot="1">
      <c r="A171" s="653" t="s">
        <v>208</v>
      </c>
      <c r="B171" s="134" t="s">
        <v>52</v>
      </c>
      <c r="C171" s="679" t="s">
        <v>316</v>
      </c>
      <c r="D171" s="1885"/>
      <c r="E171" s="1885"/>
      <c r="F171" s="1886"/>
      <c r="G171" s="1904">
        <v>4</v>
      </c>
      <c r="H171" s="2364">
        <f t="shared" si="13"/>
        <v>120</v>
      </c>
      <c r="I171" s="1885">
        <f>L171+J171</f>
        <v>48</v>
      </c>
      <c r="J171" s="1885">
        <v>32</v>
      </c>
      <c r="K171" s="1885"/>
      <c r="L171" s="1885">
        <v>16</v>
      </c>
      <c r="M171" s="2402">
        <f>H171-I171</f>
        <v>72</v>
      </c>
      <c r="N171" s="2375"/>
      <c r="O171" s="2138"/>
      <c r="P171" s="715"/>
      <c r="Q171" s="2403"/>
      <c r="R171" s="665"/>
      <c r="S171" s="666">
        <f>I171/S7</f>
        <v>6</v>
      </c>
      <c r="T171" s="600">
        <v>2</v>
      </c>
    </row>
    <row r="172" spans="1:20" s="1187" customFormat="1" ht="16.5">
      <c r="A172" s="618" t="s">
        <v>235</v>
      </c>
      <c r="B172" s="2917" t="s">
        <v>36</v>
      </c>
      <c r="C172" s="2280"/>
      <c r="D172" s="2333"/>
      <c r="E172" s="2333"/>
      <c r="F172" s="1991"/>
      <c r="G172" s="1896">
        <f>G173+G174+G175</f>
        <v>6</v>
      </c>
      <c r="H172" s="1898">
        <f t="shared" si="13"/>
        <v>180</v>
      </c>
      <c r="I172" s="2333"/>
      <c r="J172" s="2333"/>
      <c r="K172" s="2333"/>
      <c r="L172" s="2333"/>
      <c r="M172" s="2407"/>
      <c r="N172" s="1090"/>
      <c r="O172" s="1088"/>
      <c r="P172" s="2367"/>
      <c r="Q172" s="2318"/>
      <c r="R172" s="700"/>
      <c r="S172" s="701"/>
      <c r="T172" s="1315"/>
    </row>
    <row r="173" spans="1:20" s="1187" customFormat="1" ht="16.5">
      <c r="A173" s="643"/>
      <c r="B173" s="2922" t="s">
        <v>200</v>
      </c>
      <c r="C173" s="2283"/>
      <c r="D173" s="1993"/>
      <c r="E173" s="1993"/>
      <c r="F173" s="1992"/>
      <c r="G173" s="2208">
        <v>1.5</v>
      </c>
      <c r="H173" s="1877">
        <f t="shared" si="13"/>
        <v>45</v>
      </c>
      <c r="I173" s="1993"/>
      <c r="J173" s="1993"/>
      <c r="K173" s="1993"/>
      <c r="L173" s="1993"/>
      <c r="M173" s="2408"/>
      <c r="N173" s="2369"/>
      <c r="O173" s="2356"/>
      <c r="P173" s="2370"/>
      <c r="Q173" s="2371"/>
      <c r="R173" s="703"/>
      <c r="S173" s="704"/>
      <c r="T173" s="1315"/>
    </row>
    <row r="174" spans="1:20" s="1187" customFormat="1" ht="16.5">
      <c r="A174" s="643" t="s">
        <v>236</v>
      </c>
      <c r="B174" s="77" t="s">
        <v>52</v>
      </c>
      <c r="C174" s="2283"/>
      <c r="D174" s="1993"/>
      <c r="E174" s="1993"/>
      <c r="F174" s="1992"/>
      <c r="G174" s="2400">
        <v>2.5</v>
      </c>
      <c r="H174" s="1877">
        <f t="shared" si="13"/>
        <v>75</v>
      </c>
      <c r="I174" s="1993">
        <f>L174+J174</f>
        <v>27</v>
      </c>
      <c r="J174" s="1993">
        <v>18</v>
      </c>
      <c r="K174" s="1993"/>
      <c r="L174" s="1993">
        <v>9</v>
      </c>
      <c r="M174" s="2401">
        <f>H174-I174</f>
        <v>48</v>
      </c>
      <c r="N174" s="2369"/>
      <c r="O174" s="2355">
        <f>I174/O7</f>
        <v>3</v>
      </c>
      <c r="P174" s="2370"/>
      <c r="Q174" s="2371"/>
      <c r="R174" s="703"/>
      <c r="S174" s="704"/>
      <c r="T174" s="1315">
        <v>1</v>
      </c>
    </row>
    <row r="175" spans="1:20" s="1187" customFormat="1" ht="17.25" thickBot="1">
      <c r="A175" s="653" t="s">
        <v>238</v>
      </c>
      <c r="B175" s="134" t="s">
        <v>52</v>
      </c>
      <c r="C175" s="2336" t="s">
        <v>314</v>
      </c>
      <c r="D175" s="1885"/>
      <c r="E175" s="1885"/>
      <c r="F175" s="1886"/>
      <c r="G175" s="1904">
        <v>2</v>
      </c>
      <c r="H175" s="2364">
        <f t="shared" si="13"/>
        <v>60</v>
      </c>
      <c r="I175" s="1885">
        <f>L175+J175</f>
        <v>20</v>
      </c>
      <c r="J175" s="1885">
        <v>10</v>
      </c>
      <c r="K175" s="1885"/>
      <c r="L175" s="1885">
        <v>10</v>
      </c>
      <c r="M175" s="2402">
        <f>H175-I175</f>
        <v>40</v>
      </c>
      <c r="N175" s="2375"/>
      <c r="O175" s="2332"/>
      <c r="P175" s="2376">
        <v>2</v>
      </c>
      <c r="Q175" s="2377"/>
      <c r="R175" s="706"/>
      <c r="S175" s="707"/>
      <c r="T175" s="1315">
        <v>1</v>
      </c>
    </row>
    <row r="176" spans="1:19" s="1187" customFormat="1" ht="16.5">
      <c r="A176" s="618" t="s">
        <v>237</v>
      </c>
      <c r="B176" s="2917" t="s">
        <v>195</v>
      </c>
      <c r="C176" s="1990"/>
      <c r="D176" s="2333"/>
      <c r="E176" s="2333"/>
      <c r="F176" s="1991"/>
      <c r="G176" s="2409">
        <f>G177+G178</f>
        <v>7</v>
      </c>
      <c r="H176" s="1898">
        <f t="shared" si="13"/>
        <v>210</v>
      </c>
      <c r="I176" s="2333"/>
      <c r="J176" s="2333"/>
      <c r="K176" s="2333"/>
      <c r="L176" s="2333"/>
      <c r="M176" s="2407"/>
      <c r="N176" s="1090"/>
      <c r="O176" s="1088"/>
      <c r="P176" s="710"/>
      <c r="Q176" s="2342"/>
      <c r="R176" s="709"/>
      <c r="S176" s="710"/>
    </row>
    <row r="177" spans="1:19" s="1187" customFormat="1" ht="16.5">
      <c r="A177" s="643"/>
      <c r="B177" s="2922" t="s">
        <v>200</v>
      </c>
      <c r="C177" s="717"/>
      <c r="D177" s="1993"/>
      <c r="E177" s="1993"/>
      <c r="F177" s="1992"/>
      <c r="G177" s="2410">
        <v>2</v>
      </c>
      <c r="H177" s="1877">
        <f t="shared" si="13"/>
        <v>60</v>
      </c>
      <c r="I177" s="1993"/>
      <c r="J177" s="1993"/>
      <c r="K177" s="1993"/>
      <c r="L177" s="1993"/>
      <c r="M177" s="2408"/>
      <c r="N177" s="2369"/>
      <c r="O177" s="2356"/>
      <c r="P177" s="713"/>
      <c r="Q177" s="2357"/>
      <c r="R177" s="712"/>
      <c r="S177" s="713"/>
    </row>
    <row r="178" spans="1:20" s="1187" customFormat="1" ht="17.25" thickBot="1">
      <c r="A178" s="653" t="s">
        <v>240</v>
      </c>
      <c r="B178" s="134" t="s">
        <v>52</v>
      </c>
      <c r="C178" s="679" t="s">
        <v>315</v>
      </c>
      <c r="D178" s="1885"/>
      <c r="E178" s="1885"/>
      <c r="F178" s="1886"/>
      <c r="G178" s="2411">
        <v>5</v>
      </c>
      <c r="H178" s="2364">
        <f t="shared" si="13"/>
        <v>150</v>
      </c>
      <c r="I178" s="1885">
        <v>54</v>
      </c>
      <c r="J178" s="1885">
        <v>36</v>
      </c>
      <c r="K178" s="1885"/>
      <c r="L178" s="1885">
        <v>18</v>
      </c>
      <c r="M178" s="2402">
        <f>H178-I178</f>
        <v>96</v>
      </c>
      <c r="N178" s="2375"/>
      <c r="O178" s="2138"/>
      <c r="P178" s="715"/>
      <c r="Q178" s="2403"/>
      <c r="R178" s="665">
        <v>6</v>
      </c>
      <c r="S178" s="715"/>
      <c r="T178" s="1187">
        <v>2</v>
      </c>
    </row>
    <row r="179" spans="1:19" s="1187" customFormat="1" ht="16.5">
      <c r="A179" s="618" t="s">
        <v>205</v>
      </c>
      <c r="B179" s="2917" t="s">
        <v>190</v>
      </c>
      <c r="C179" s="1897"/>
      <c r="D179" s="2227"/>
      <c r="E179" s="2227"/>
      <c r="F179" s="2397"/>
      <c r="G179" s="2395">
        <f>G180+G181+G182</f>
        <v>11</v>
      </c>
      <c r="H179" s="1898">
        <f t="shared" si="13"/>
        <v>330</v>
      </c>
      <c r="I179" s="1981"/>
      <c r="J179" s="1981"/>
      <c r="K179" s="1981"/>
      <c r="L179" s="1981"/>
      <c r="M179" s="2396"/>
      <c r="N179" s="1897"/>
      <c r="O179" s="2227"/>
      <c r="P179" s="2397"/>
      <c r="Q179" s="2296"/>
      <c r="R179" s="672"/>
      <c r="S179" s="630"/>
    </row>
    <row r="180" spans="1:20" s="1187" customFormat="1" ht="16.5">
      <c r="A180" s="643"/>
      <c r="B180" s="2922" t="s">
        <v>200</v>
      </c>
      <c r="C180" s="1867"/>
      <c r="D180" s="2157"/>
      <c r="E180" s="2157"/>
      <c r="F180" s="2288"/>
      <c r="G180" s="1900">
        <v>3.5</v>
      </c>
      <c r="H180" s="1877">
        <f t="shared" si="13"/>
        <v>105</v>
      </c>
      <c r="I180" s="1094"/>
      <c r="J180" s="1094"/>
      <c r="K180" s="1094"/>
      <c r="L180" s="1094"/>
      <c r="M180" s="2362"/>
      <c r="N180" s="1867"/>
      <c r="O180" s="2157"/>
      <c r="P180" s="2288"/>
      <c r="Q180" s="2301"/>
      <c r="R180" s="651"/>
      <c r="S180" s="652"/>
      <c r="T180" s="1315"/>
    </row>
    <row r="181" spans="1:20" s="1187" customFormat="1" ht="16.5">
      <c r="A181" s="643" t="s">
        <v>241</v>
      </c>
      <c r="B181" s="77" t="s">
        <v>52</v>
      </c>
      <c r="C181" s="2412">
        <v>3</v>
      </c>
      <c r="D181" s="2413"/>
      <c r="E181" s="2413"/>
      <c r="F181" s="2414"/>
      <c r="G181" s="2361">
        <v>6</v>
      </c>
      <c r="H181" s="1877">
        <f t="shared" si="13"/>
        <v>180</v>
      </c>
      <c r="I181" s="1993">
        <f>L181+J181</f>
        <v>60</v>
      </c>
      <c r="J181" s="1993">
        <v>45</v>
      </c>
      <c r="K181" s="1993"/>
      <c r="L181" s="1993">
        <v>15</v>
      </c>
      <c r="M181" s="2401">
        <f>H181-I181</f>
        <v>120</v>
      </c>
      <c r="N181" s="2415"/>
      <c r="O181" s="1872"/>
      <c r="P181" s="1873"/>
      <c r="Q181" s="717">
        <f>I181/Q7</f>
        <v>4</v>
      </c>
      <c r="R181" s="1993"/>
      <c r="S181" s="1873"/>
      <c r="T181" s="1315">
        <v>2</v>
      </c>
    </row>
    <row r="182" spans="1:20" s="1187" customFormat="1" ht="17.25" thickBot="1">
      <c r="A182" s="653" t="s">
        <v>250</v>
      </c>
      <c r="B182" s="134" t="s">
        <v>199</v>
      </c>
      <c r="C182" s="2416"/>
      <c r="D182" s="2417"/>
      <c r="E182" s="2417"/>
      <c r="F182" s="2418" t="s">
        <v>315</v>
      </c>
      <c r="G182" s="2363">
        <v>1.5</v>
      </c>
      <c r="H182" s="2364">
        <f t="shared" si="13"/>
        <v>45</v>
      </c>
      <c r="I182" s="1885">
        <f>L182+J182</f>
        <v>18</v>
      </c>
      <c r="J182" s="1885"/>
      <c r="K182" s="1885"/>
      <c r="L182" s="1885">
        <v>18</v>
      </c>
      <c r="M182" s="2402">
        <f>H182-I182</f>
        <v>27</v>
      </c>
      <c r="N182" s="2419"/>
      <c r="O182" s="1910"/>
      <c r="P182" s="1909"/>
      <c r="Q182" s="679"/>
      <c r="R182" s="1885">
        <f>I182/R7</f>
        <v>2</v>
      </c>
      <c r="S182" s="1909"/>
      <c r="T182" s="1315">
        <v>2</v>
      </c>
    </row>
    <row r="183" spans="1:20" ht="16.5">
      <c r="A183" s="618" t="s">
        <v>239</v>
      </c>
      <c r="B183" s="2917" t="s">
        <v>193</v>
      </c>
      <c r="C183" s="1897"/>
      <c r="D183" s="1981"/>
      <c r="E183" s="1981"/>
      <c r="F183" s="1092"/>
      <c r="G183" s="1896">
        <f>G184+G185</f>
        <v>3.5</v>
      </c>
      <c r="H183" s="1898">
        <f t="shared" si="13"/>
        <v>105</v>
      </c>
      <c r="I183" s="2420"/>
      <c r="J183" s="1981"/>
      <c r="K183" s="1981"/>
      <c r="L183" s="1981"/>
      <c r="M183" s="2421"/>
      <c r="N183" s="2295"/>
      <c r="O183" s="1958"/>
      <c r="P183" s="630"/>
      <c r="Q183" s="2296"/>
      <c r="R183" s="672"/>
      <c r="S183" s="630"/>
      <c r="T183" s="600"/>
    </row>
    <row r="184" spans="1:20" ht="16.5">
      <c r="A184" s="643"/>
      <c r="B184" s="2922" t="s">
        <v>200</v>
      </c>
      <c r="C184" s="1867"/>
      <c r="D184" s="1094"/>
      <c r="E184" s="1094"/>
      <c r="F184" s="1096"/>
      <c r="G184" s="2208">
        <v>0.5</v>
      </c>
      <c r="H184" s="1877">
        <f t="shared" si="13"/>
        <v>15</v>
      </c>
      <c r="I184" s="1095"/>
      <c r="J184" s="1094"/>
      <c r="K184" s="1094"/>
      <c r="L184" s="1094"/>
      <c r="M184" s="2422"/>
      <c r="N184" s="984"/>
      <c r="O184" s="982"/>
      <c r="P184" s="652"/>
      <c r="Q184" s="2301"/>
      <c r="R184" s="651"/>
      <c r="S184" s="652"/>
      <c r="T184" s="600"/>
    </row>
    <row r="185" spans="1:20" ht="17.25" thickBot="1">
      <c r="A185" s="653" t="s">
        <v>242</v>
      </c>
      <c r="B185" s="134" t="s">
        <v>52</v>
      </c>
      <c r="C185" s="1099"/>
      <c r="D185" s="1100" t="s">
        <v>316</v>
      </c>
      <c r="E185" s="1100"/>
      <c r="F185" s="1102"/>
      <c r="G185" s="1904">
        <v>3</v>
      </c>
      <c r="H185" s="2364">
        <f t="shared" si="13"/>
        <v>90</v>
      </c>
      <c r="I185" s="1885">
        <f>L185+J185</f>
        <v>30</v>
      </c>
      <c r="J185" s="1100">
        <v>20</v>
      </c>
      <c r="K185" s="1100"/>
      <c r="L185" s="1100">
        <v>10</v>
      </c>
      <c r="M185" s="2402">
        <f>H185-I185</f>
        <v>60</v>
      </c>
      <c r="N185" s="994"/>
      <c r="O185" s="995"/>
      <c r="P185" s="666"/>
      <c r="Q185" s="2303"/>
      <c r="R185" s="727">
        <v>3</v>
      </c>
      <c r="S185" s="666"/>
      <c r="T185" s="600">
        <v>2</v>
      </c>
    </row>
    <row r="186" spans="1:20" ht="16.5">
      <c r="A186" s="618" t="s">
        <v>251</v>
      </c>
      <c r="B186" s="2917" t="s">
        <v>194</v>
      </c>
      <c r="C186" s="1897"/>
      <c r="D186" s="2227"/>
      <c r="E186" s="2227"/>
      <c r="F186" s="2394"/>
      <c r="G186" s="2395">
        <f>G187+G188</f>
        <v>5.5</v>
      </c>
      <c r="H186" s="1898">
        <f t="shared" si="13"/>
        <v>165</v>
      </c>
      <c r="I186" s="1981"/>
      <c r="J186" s="1981"/>
      <c r="K186" s="1981"/>
      <c r="L186" s="1981"/>
      <c r="M186" s="2396"/>
      <c r="N186" s="1897"/>
      <c r="O186" s="2227"/>
      <c r="P186" s="2397"/>
      <c r="Q186" s="2398"/>
      <c r="R186" s="629"/>
      <c r="S186" s="728"/>
      <c r="T186" s="600"/>
    </row>
    <row r="187" spans="1:20" ht="16.5">
      <c r="A187" s="643"/>
      <c r="B187" s="2922" t="s">
        <v>200</v>
      </c>
      <c r="C187" s="1867"/>
      <c r="D187" s="2157"/>
      <c r="E187" s="2157"/>
      <c r="F187" s="2286"/>
      <c r="G187" s="1900">
        <v>2.5</v>
      </c>
      <c r="H187" s="1877">
        <f t="shared" si="13"/>
        <v>75</v>
      </c>
      <c r="I187" s="1094"/>
      <c r="J187" s="1094"/>
      <c r="K187" s="1094"/>
      <c r="L187" s="1094"/>
      <c r="M187" s="2362"/>
      <c r="N187" s="1867"/>
      <c r="O187" s="2157"/>
      <c r="P187" s="2288"/>
      <c r="Q187" s="1097"/>
      <c r="R187" s="641"/>
      <c r="S187" s="730"/>
      <c r="T187" s="600"/>
    </row>
    <row r="188" spans="1:20" ht="17.25" thickBot="1">
      <c r="A188" s="653" t="s">
        <v>244</v>
      </c>
      <c r="B188" s="134" t="s">
        <v>52</v>
      </c>
      <c r="C188" s="1099">
        <v>3</v>
      </c>
      <c r="D188" s="2214"/>
      <c r="E188" s="2214"/>
      <c r="F188" s="2302"/>
      <c r="G188" s="2363">
        <v>3</v>
      </c>
      <c r="H188" s="2364">
        <f t="shared" si="13"/>
        <v>90</v>
      </c>
      <c r="I188" s="1885">
        <f>L188+J188</f>
        <v>30</v>
      </c>
      <c r="J188" s="1100">
        <v>15</v>
      </c>
      <c r="K188" s="1100"/>
      <c r="L188" s="1100">
        <v>15</v>
      </c>
      <c r="M188" s="2402">
        <f>H188-I188</f>
        <v>60</v>
      </c>
      <c r="N188" s="1099"/>
      <c r="O188" s="2214"/>
      <c r="P188" s="1989"/>
      <c r="Q188" s="1103">
        <f>I188/Q7</f>
        <v>2</v>
      </c>
      <c r="R188" s="680"/>
      <c r="S188" s="681"/>
      <c r="T188" s="600">
        <v>2</v>
      </c>
    </row>
    <row r="189" spans="1:20" s="1847" customFormat="1" ht="17.25" thickBot="1">
      <c r="A189" s="2423" t="s">
        <v>202</v>
      </c>
      <c r="B189" s="2923" t="s">
        <v>191</v>
      </c>
      <c r="C189" s="1844"/>
      <c r="D189" s="1943" t="s">
        <v>315</v>
      </c>
      <c r="E189" s="1944"/>
      <c r="F189" s="2424"/>
      <c r="G189" s="2188">
        <v>2.5</v>
      </c>
      <c r="H189" s="2425">
        <f t="shared" si="13"/>
        <v>75</v>
      </c>
      <c r="I189" s="2426">
        <f>L189+J189</f>
        <v>36</v>
      </c>
      <c r="J189" s="1920">
        <v>18</v>
      </c>
      <c r="K189" s="1920"/>
      <c r="L189" s="1920">
        <v>18</v>
      </c>
      <c r="M189" s="2427">
        <f>H189-I189</f>
        <v>39</v>
      </c>
      <c r="N189" s="2428"/>
      <c r="O189" s="2429"/>
      <c r="P189" s="2430"/>
      <c r="Q189" s="2431"/>
      <c r="R189" s="727">
        <v>4</v>
      </c>
      <c r="S189" s="2430"/>
      <c r="T189" s="1847">
        <v>2</v>
      </c>
    </row>
    <row r="190" spans="1:20" s="1450" customFormat="1" ht="16.5" hidden="1">
      <c r="A190" s="631"/>
      <c r="B190" s="2924" t="s">
        <v>200</v>
      </c>
      <c r="C190" s="2432"/>
      <c r="D190" s="2433"/>
      <c r="E190" s="2433"/>
      <c r="F190" s="2434"/>
      <c r="G190" s="2400">
        <v>0</v>
      </c>
      <c r="H190" s="2435">
        <f t="shared" si="13"/>
        <v>0</v>
      </c>
      <c r="I190" s="2436"/>
      <c r="J190" s="2436"/>
      <c r="K190" s="2436"/>
      <c r="L190" s="2436"/>
      <c r="M190" s="2437"/>
      <c r="N190" s="2438"/>
      <c r="O190" s="2439"/>
      <c r="P190" s="2440"/>
      <c r="Q190" s="2441"/>
      <c r="R190" s="2439"/>
      <c r="S190" s="2440"/>
      <c r="T190" s="1449"/>
    </row>
    <row r="191" spans="1:20" s="1327" customFormat="1" ht="15" customHeight="1" hidden="1" thickBot="1">
      <c r="A191" s="2442"/>
      <c r="B191" s="2925"/>
      <c r="C191" s="2443"/>
      <c r="D191" s="2426"/>
      <c r="E191" s="2426"/>
      <c r="F191" s="2444"/>
      <c r="G191" s="2445"/>
      <c r="H191" s="2446"/>
      <c r="I191" s="2426"/>
      <c r="J191" s="1920"/>
      <c r="K191" s="1920"/>
      <c r="L191" s="1920"/>
      <c r="M191" s="2427"/>
      <c r="N191" s="2447"/>
      <c r="O191" s="2448"/>
      <c r="P191" s="2449"/>
      <c r="Q191" s="2156"/>
      <c r="R191" s="2450"/>
      <c r="S191" s="2449"/>
      <c r="T191" s="1326"/>
    </row>
    <row r="192" spans="1:20" ht="16.5">
      <c r="A192" s="618" t="s">
        <v>253</v>
      </c>
      <c r="B192" s="1040" t="s">
        <v>192</v>
      </c>
      <c r="C192" s="1990"/>
      <c r="D192" s="2333"/>
      <c r="E192" s="2333"/>
      <c r="F192" s="1991"/>
      <c r="G192" s="2409">
        <f>G193+G194</f>
        <v>5.5</v>
      </c>
      <c r="H192" s="1898">
        <f t="shared" si="13"/>
        <v>165</v>
      </c>
      <c r="I192" s="2333"/>
      <c r="J192" s="2333"/>
      <c r="K192" s="2333"/>
      <c r="L192" s="2333"/>
      <c r="M192" s="2407"/>
      <c r="N192" s="1090"/>
      <c r="O192" s="1088"/>
      <c r="P192" s="710"/>
      <c r="Q192" s="2342"/>
      <c r="R192" s="709"/>
      <c r="S192" s="710"/>
      <c r="T192" s="600"/>
    </row>
    <row r="193" spans="1:20" ht="16.5">
      <c r="A193" s="643"/>
      <c r="B193" s="2922" t="s">
        <v>200</v>
      </c>
      <c r="C193" s="717"/>
      <c r="D193" s="1993"/>
      <c r="E193" s="1993"/>
      <c r="F193" s="1992"/>
      <c r="G193" s="2410">
        <v>2.5</v>
      </c>
      <c r="H193" s="1877">
        <f t="shared" si="13"/>
        <v>75</v>
      </c>
      <c r="I193" s="1993"/>
      <c r="J193" s="1993"/>
      <c r="K193" s="1993"/>
      <c r="L193" s="1993"/>
      <c r="M193" s="2408"/>
      <c r="N193" s="2369"/>
      <c r="O193" s="2356"/>
      <c r="P193" s="713"/>
      <c r="Q193" s="2357"/>
      <c r="R193" s="712"/>
      <c r="S193" s="713"/>
      <c r="T193" s="600"/>
    </row>
    <row r="194" spans="1:20" ht="17.25" thickBot="1">
      <c r="A194" s="653" t="s">
        <v>254</v>
      </c>
      <c r="B194" s="134" t="s">
        <v>52</v>
      </c>
      <c r="C194" s="679"/>
      <c r="D194" s="1885">
        <v>3</v>
      </c>
      <c r="E194" s="1885"/>
      <c r="F194" s="1886"/>
      <c r="G194" s="2411">
        <v>3</v>
      </c>
      <c r="H194" s="2364">
        <f t="shared" si="13"/>
        <v>90</v>
      </c>
      <c r="I194" s="1885">
        <f>L194+J194</f>
        <v>30</v>
      </c>
      <c r="J194" s="1885">
        <v>15</v>
      </c>
      <c r="K194" s="1885"/>
      <c r="L194" s="1885">
        <v>15</v>
      </c>
      <c r="M194" s="2402">
        <f>H194-I194</f>
        <v>60</v>
      </c>
      <c r="N194" s="2375"/>
      <c r="O194" s="2138"/>
      <c r="P194" s="2376"/>
      <c r="Q194" s="2451">
        <f>I194/Q7</f>
        <v>2</v>
      </c>
      <c r="R194" s="733"/>
      <c r="S194" s="715"/>
      <c r="T194" s="600">
        <v>2</v>
      </c>
    </row>
    <row r="195" spans="1:20" ht="16.5">
      <c r="A195" s="618" t="s">
        <v>255</v>
      </c>
      <c r="B195" s="2917" t="s">
        <v>196</v>
      </c>
      <c r="C195" s="1897"/>
      <c r="D195" s="1981"/>
      <c r="E195" s="1981"/>
      <c r="F195" s="1092"/>
      <c r="G195" s="1896">
        <f>G196+G197</f>
        <v>4.5</v>
      </c>
      <c r="H195" s="1898">
        <f t="shared" si="13"/>
        <v>135</v>
      </c>
      <c r="I195" s="2420"/>
      <c r="J195" s="1981"/>
      <c r="K195" s="1981"/>
      <c r="L195" s="1981"/>
      <c r="M195" s="2421"/>
      <c r="N195" s="2295"/>
      <c r="O195" s="1958"/>
      <c r="P195" s="630"/>
      <c r="Q195" s="2296"/>
      <c r="R195" s="672"/>
      <c r="S195" s="630"/>
      <c r="T195" s="600"/>
    </row>
    <row r="196" spans="1:20" ht="16.5">
      <c r="A196" s="643"/>
      <c r="B196" s="2922" t="s">
        <v>200</v>
      </c>
      <c r="C196" s="1867"/>
      <c r="D196" s="1094"/>
      <c r="E196" s="1094"/>
      <c r="F196" s="1096"/>
      <c r="G196" s="2208">
        <v>2</v>
      </c>
      <c r="H196" s="1877">
        <f t="shared" si="13"/>
        <v>60</v>
      </c>
      <c r="I196" s="1095"/>
      <c r="J196" s="1094"/>
      <c r="K196" s="1094"/>
      <c r="L196" s="1094"/>
      <c r="M196" s="2422"/>
      <c r="N196" s="984"/>
      <c r="O196" s="982"/>
      <c r="P196" s="652"/>
      <c r="Q196" s="2301"/>
      <c r="R196" s="651"/>
      <c r="S196" s="652"/>
      <c r="T196" s="600"/>
    </row>
    <row r="197" spans="1:20" ht="17.25" thickBot="1">
      <c r="A197" s="653" t="s">
        <v>256</v>
      </c>
      <c r="B197" s="134" t="s">
        <v>52</v>
      </c>
      <c r="C197" s="1099"/>
      <c r="D197" s="1100" t="s">
        <v>315</v>
      </c>
      <c r="E197" s="1100"/>
      <c r="F197" s="1102"/>
      <c r="G197" s="1904">
        <v>2.5</v>
      </c>
      <c r="H197" s="2364">
        <f t="shared" si="13"/>
        <v>75</v>
      </c>
      <c r="I197" s="1885">
        <f>L197+J197</f>
        <v>30</v>
      </c>
      <c r="J197" s="1100">
        <v>20</v>
      </c>
      <c r="K197" s="1100"/>
      <c r="L197" s="1100">
        <v>10</v>
      </c>
      <c r="M197" s="2402">
        <f>H197-I197</f>
        <v>45</v>
      </c>
      <c r="N197" s="994"/>
      <c r="O197" s="995"/>
      <c r="P197" s="666"/>
      <c r="Q197" s="2303"/>
      <c r="R197" s="727">
        <v>3</v>
      </c>
      <c r="S197" s="666"/>
      <c r="T197" s="600">
        <v>2</v>
      </c>
    </row>
    <row r="198" spans="1:20" ht="17.25" thickBot="1">
      <c r="A198" s="3128" t="s">
        <v>198</v>
      </c>
      <c r="B198" s="3129"/>
      <c r="C198" s="734"/>
      <c r="D198" s="734"/>
      <c r="E198" s="734"/>
      <c r="F198" s="735"/>
      <c r="G198" s="2042">
        <f>G169+G172+G179+G189+G166+G192+G183+G186+G176+G195+G159</f>
        <v>67.5</v>
      </c>
      <c r="H198" s="736">
        <f>H169+H172+H179+H189+H166+H192+H183+H186+H176+H195+H159</f>
        <v>2025</v>
      </c>
      <c r="I198" s="737"/>
      <c r="J198" s="738"/>
      <c r="K198" s="738"/>
      <c r="L198" s="738"/>
      <c r="M198" s="738"/>
      <c r="N198" s="738"/>
      <c r="O198" s="738"/>
      <c r="P198" s="738"/>
      <c r="Q198" s="738"/>
      <c r="R198" s="738"/>
      <c r="S198" s="739"/>
      <c r="T198" s="600"/>
    </row>
    <row r="199" spans="1:20" s="604" customFormat="1" ht="17.25" thickBot="1">
      <c r="A199" s="3104" t="s">
        <v>145</v>
      </c>
      <c r="B199" s="3105"/>
      <c r="C199" s="2005"/>
      <c r="D199" s="2005"/>
      <c r="E199" s="2005"/>
      <c r="F199" s="2006"/>
      <c r="G199" s="2505">
        <f>G165+G164+G163+G162+G161+G197+G178+G188+G185+G194+G168+G191+G182+G181+G175+G171+G174+G189</f>
        <v>48.5</v>
      </c>
      <c r="H199" s="2506">
        <f aca="true" t="shared" si="14" ref="H199:M199">H165+H164+H163+H162+H161+H197+H178+H188+H185+H194+H168+H191+H182+H181+H175+H171</f>
        <v>1305</v>
      </c>
      <c r="I199" s="2506">
        <f t="shared" si="14"/>
        <v>471</v>
      </c>
      <c r="J199" s="2506">
        <f t="shared" si="14"/>
        <v>211</v>
      </c>
      <c r="K199" s="2506">
        <f t="shared" si="14"/>
        <v>0</v>
      </c>
      <c r="L199" s="2506">
        <f t="shared" si="14"/>
        <v>260</v>
      </c>
      <c r="M199" s="2506">
        <f t="shared" si="14"/>
        <v>834</v>
      </c>
      <c r="N199" s="2506">
        <f aca="true" t="shared" si="15" ref="N199:S199">SUM(N159:N197)</f>
        <v>0</v>
      </c>
      <c r="O199" s="2506">
        <f t="shared" si="15"/>
        <v>10</v>
      </c>
      <c r="P199" s="2506">
        <f t="shared" si="15"/>
        <v>4</v>
      </c>
      <c r="Q199" s="2506">
        <f t="shared" si="15"/>
        <v>11</v>
      </c>
      <c r="R199" s="2506">
        <f t="shared" si="15"/>
        <v>20</v>
      </c>
      <c r="S199" s="2506">
        <f t="shared" si="15"/>
        <v>6</v>
      </c>
      <c r="T199" s="603"/>
    </row>
    <row r="200" spans="1:20" ht="17.25" thickBot="1">
      <c r="A200" s="3102" t="s">
        <v>123</v>
      </c>
      <c r="B200" s="3103"/>
      <c r="C200" s="1926"/>
      <c r="D200" s="1927"/>
      <c r="E200" s="1927"/>
      <c r="F200" s="1928"/>
      <c r="G200" s="2007">
        <f>G160+G196+G177+G187+G184+G193+G167+G190+G180+G173+G170</f>
        <v>19</v>
      </c>
      <c r="H200" s="844"/>
      <c r="I200" s="2044"/>
      <c r="J200" s="2044"/>
      <c r="K200" s="2044"/>
      <c r="L200" s="2044"/>
      <c r="M200" s="2044"/>
      <c r="N200" s="2044"/>
      <c r="O200" s="2044"/>
      <c r="P200" s="2044"/>
      <c r="Q200" s="2044"/>
      <c r="R200" s="2044"/>
      <c r="S200" s="2045"/>
      <c r="T200" s="600"/>
    </row>
    <row r="201" spans="1:20" ht="16.5">
      <c r="A201" s="2047"/>
      <c r="B201" s="2926"/>
      <c r="C201" s="1094"/>
      <c r="D201" s="1984"/>
      <c r="E201" s="1984"/>
      <c r="F201" s="1984"/>
      <c r="G201" s="2048"/>
      <c r="H201" s="1094"/>
      <c r="I201" s="1095"/>
      <c r="J201" s="1094"/>
      <c r="K201" s="1094"/>
      <c r="L201" s="1094"/>
      <c r="M201" s="641"/>
      <c r="N201" s="703"/>
      <c r="O201" s="703"/>
      <c r="P201" s="703"/>
      <c r="Q201" s="703"/>
      <c r="R201" s="703"/>
      <c r="S201" s="704"/>
      <c r="T201" s="600"/>
    </row>
    <row r="202" spans="1:19" ht="17.25" thickBot="1">
      <c r="A202" s="2049"/>
      <c r="B202" s="742"/>
      <c r="S202" s="2055"/>
    </row>
    <row r="203" spans="1:19" ht="19.5" thickBot="1">
      <c r="A203" s="3137" t="s">
        <v>159</v>
      </c>
      <c r="B203" s="3138"/>
      <c r="C203" s="3138"/>
      <c r="D203" s="3138"/>
      <c r="E203" s="3138"/>
      <c r="F203" s="3138"/>
      <c r="G203" s="3138"/>
      <c r="H203" s="3138"/>
      <c r="I203" s="3138"/>
      <c r="J203" s="3138"/>
      <c r="K203" s="3138"/>
      <c r="L203" s="3138"/>
      <c r="M203" s="3138"/>
      <c r="N203" s="3138"/>
      <c r="O203" s="3138"/>
      <c r="P203" s="3138"/>
      <c r="Q203" s="3138"/>
      <c r="R203" s="3138"/>
      <c r="S203" s="3139"/>
    </row>
    <row r="204" spans="1:28" ht="16.5">
      <c r="A204" s="2452" t="s">
        <v>148</v>
      </c>
      <c r="B204" s="2927" t="s">
        <v>65</v>
      </c>
      <c r="C204" s="1897"/>
      <c r="D204" s="1981"/>
      <c r="E204" s="1981"/>
      <c r="F204" s="2453"/>
      <c r="G204" s="2358">
        <f>G205</f>
        <v>4</v>
      </c>
      <c r="H204" s="2454">
        <f aca="true" t="shared" si="16" ref="H204:H209">G204*30</f>
        <v>120</v>
      </c>
      <c r="I204" s="2455"/>
      <c r="J204" s="2455"/>
      <c r="K204" s="2455"/>
      <c r="L204" s="2455"/>
      <c r="M204" s="2456"/>
      <c r="N204" s="1110"/>
      <c r="O204" s="1996"/>
      <c r="P204" s="2457"/>
      <c r="Q204" s="2458"/>
      <c r="R204" s="2056"/>
      <c r="S204" s="2057"/>
      <c r="T204" s="600"/>
      <c r="U204" s="600"/>
      <c r="V204" s="600"/>
      <c r="W204" s="600"/>
      <c r="X204" s="600"/>
      <c r="Y204" s="600"/>
      <c r="Z204" s="600"/>
      <c r="AA204" s="600"/>
      <c r="AB204" s="600"/>
    </row>
    <row r="205" spans="1:28" ht="16.5">
      <c r="A205" s="2459"/>
      <c r="B205" s="2918" t="s">
        <v>51</v>
      </c>
      <c r="C205" s="1867"/>
      <c r="D205" s="1094"/>
      <c r="E205" s="1094"/>
      <c r="F205" s="1143"/>
      <c r="G205" s="2208">
        <v>4</v>
      </c>
      <c r="H205" s="2454">
        <f t="shared" si="16"/>
        <v>120</v>
      </c>
      <c r="I205" s="641"/>
      <c r="J205" s="641"/>
      <c r="K205" s="641"/>
      <c r="L205" s="641"/>
      <c r="M205" s="2422"/>
      <c r="N205" s="1118"/>
      <c r="O205" s="1977"/>
      <c r="P205" s="2058"/>
      <c r="Q205" s="1969"/>
      <c r="R205" s="1977"/>
      <c r="S205" s="2058"/>
      <c r="T205" s="600"/>
      <c r="U205" s="600"/>
      <c r="V205" s="600"/>
      <c r="W205" s="600"/>
      <c r="X205" s="600"/>
      <c r="Y205" s="600"/>
      <c r="Z205" s="600"/>
      <c r="AA205" s="600"/>
      <c r="AB205" s="600"/>
    </row>
    <row r="206" spans="1:28" ht="16.5">
      <c r="A206" s="2460" t="s">
        <v>149</v>
      </c>
      <c r="B206" s="2928" t="s">
        <v>60</v>
      </c>
      <c r="C206" s="1867"/>
      <c r="D206" s="1094"/>
      <c r="E206" s="1094"/>
      <c r="F206" s="1143"/>
      <c r="G206" s="2208">
        <v>5</v>
      </c>
      <c r="H206" s="2454">
        <f t="shared" si="16"/>
        <v>150</v>
      </c>
      <c r="I206" s="641"/>
      <c r="J206" s="641"/>
      <c r="K206" s="641"/>
      <c r="L206" s="641"/>
      <c r="M206" s="2422"/>
      <c r="N206" s="1118"/>
      <c r="O206" s="1977"/>
      <c r="P206" s="2058"/>
      <c r="Q206" s="1969"/>
      <c r="R206" s="1977"/>
      <c r="S206" s="2058"/>
      <c r="T206" s="600"/>
      <c r="U206" s="600"/>
      <c r="V206" s="600"/>
      <c r="W206" s="600"/>
      <c r="X206" s="600"/>
      <c r="Y206" s="600"/>
      <c r="Z206" s="600"/>
      <c r="AA206" s="600"/>
      <c r="AB206" s="600"/>
    </row>
    <row r="207" spans="1:28" ht="16.5">
      <c r="A207" s="2459"/>
      <c r="B207" s="124" t="s">
        <v>51</v>
      </c>
      <c r="C207" s="1867"/>
      <c r="D207" s="1094"/>
      <c r="E207" s="1094"/>
      <c r="F207" s="1143"/>
      <c r="G207" s="2208">
        <v>5</v>
      </c>
      <c r="H207" s="2454">
        <f t="shared" si="16"/>
        <v>150</v>
      </c>
      <c r="I207" s="641"/>
      <c r="J207" s="641"/>
      <c r="K207" s="641"/>
      <c r="L207" s="641"/>
      <c r="M207" s="2422"/>
      <c r="N207" s="1118"/>
      <c r="O207" s="1977"/>
      <c r="P207" s="2058"/>
      <c r="Q207" s="1969"/>
      <c r="R207" s="1977"/>
      <c r="S207" s="2058"/>
      <c r="T207" s="600"/>
      <c r="U207" s="600"/>
      <c r="V207" s="600"/>
      <c r="W207" s="600"/>
      <c r="X207" s="600"/>
      <c r="Y207" s="600"/>
      <c r="Z207" s="600"/>
      <c r="AA207" s="600"/>
      <c r="AB207" s="600"/>
    </row>
    <row r="208" spans="1:28" ht="16.5">
      <c r="A208" s="2460" t="s">
        <v>150</v>
      </c>
      <c r="B208" s="2929" t="s">
        <v>53</v>
      </c>
      <c r="C208" s="1867"/>
      <c r="D208" s="1094" t="s">
        <v>316</v>
      </c>
      <c r="E208" s="1094"/>
      <c r="F208" s="1143"/>
      <c r="G208" s="2400">
        <v>4</v>
      </c>
      <c r="H208" s="2454">
        <f t="shared" si="16"/>
        <v>120</v>
      </c>
      <c r="I208" s="3106" t="s">
        <v>176</v>
      </c>
      <c r="J208" s="3107"/>
      <c r="K208" s="3107"/>
      <c r="L208" s="3107"/>
      <c r="M208" s="3108"/>
      <c r="N208" s="1118"/>
      <c r="O208" s="1115"/>
      <c r="P208" s="2211"/>
      <c r="Q208" s="2212"/>
      <c r="R208" s="651"/>
      <c r="S208" s="652"/>
      <c r="T208" s="600"/>
      <c r="U208" s="600"/>
      <c r="V208" s="600"/>
      <c r="W208" s="600"/>
      <c r="X208" s="600"/>
      <c r="Y208" s="600"/>
      <c r="Z208" s="600"/>
      <c r="AA208" s="600"/>
      <c r="AB208" s="600"/>
    </row>
    <row r="209" spans="1:28" ht="17.25" thickBot="1">
      <c r="A209" s="2460" t="s">
        <v>151</v>
      </c>
      <c r="B209" s="2929" t="s">
        <v>20</v>
      </c>
      <c r="C209" s="2461"/>
      <c r="D209" s="1993" t="s">
        <v>316</v>
      </c>
      <c r="E209" s="1993"/>
      <c r="F209" s="1992"/>
      <c r="G209" s="2400">
        <v>9.5</v>
      </c>
      <c r="H209" s="2454">
        <f t="shared" si="16"/>
        <v>285</v>
      </c>
      <c r="I209" s="3106" t="s">
        <v>174</v>
      </c>
      <c r="J209" s="3107"/>
      <c r="K209" s="3107"/>
      <c r="L209" s="3107"/>
      <c r="M209" s="3108"/>
      <c r="N209" s="1118"/>
      <c r="O209" s="1115"/>
      <c r="P209" s="2211"/>
      <c r="Q209" s="2212"/>
      <c r="R209" s="651"/>
      <c r="S209" s="652"/>
      <c r="T209" s="600"/>
      <c r="U209" s="600"/>
      <c r="V209" s="600"/>
      <c r="W209" s="600"/>
      <c r="X209" s="600"/>
      <c r="Y209" s="600"/>
      <c r="Z209" s="600"/>
      <c r="AA209" s="600"/>
      <c r="AB209" s="600"/>
    </row>
    <row r="210" spans="1:28" ht="17.25" thickBot="1">
      <c r="A210" s="3123" t="s">
        <v>152</v>
      </c>
      <c r="B210" s="3124"/>
      <c r="C210" s="2005"/>
      <c r="D210" s="2005"/>
      <c r="E210" s="2005"/>
      <c r="F210" s="2006"/>
      <c r="G210" s="1999">
        <f>G209+G208+G206+G204</f>
        <v>22.5</v>
      </c>
      <c r="H210" s="2059">
        <f>H209+H208+H206+H204</f>
        <v>675</v>
      </c>
      <c r="I210" s="2060"/>
      <c r="J210" s="2061"/>
      <c r="K210" s="2061"/>
      <c r="L210" s="2061"/>
      <c r="M210" s="2062"/>
      <c r="N210" s="2063"/>
      <c r="O210" s="2029"/>
      <c r="P210" s="2029"/>
      <c r="Q210" s="2029"/>
      <c r="R210" s="2029"/>
      <c r="S210" s="2030"/>
      <c r="T210" s="600"/>
      <c r="U210" s="600"/>
      <c r="V210" s="600"/>
      <c r="W210" s="600"/>
      <c r="X210" s="600"/>
      <c r="Y210" s="600"/>
      <c r="Z210" s="600"/>
      <c r="AA210" s="600"/>
      <c r="AB210" s="600"/>
    </row>
    <row r="211" spans="1:28" ht="17.25" thickBot="1">
      <c r="A211" s="3104" t="s">
        <v>145</v>
      </c>
      <c r="B211" s="3105"/>
      <c r="C211" s="2005"/>
      <c r="D211" s="2005"/>
      <c r="E211" s="2005"/>
      <c r="F211" s="2006"/>
      <c r="G211" s="2503">
        <f>G209+G208</f>
        <v>13.5</v>
      </c>
      <c r="H211" s="2507">
        <f>H209+H208</f>
        <v>405</v>
      </c>
      <c r="I211" s="2064"/>
      <c r="J211" s="2065"/>
      <c r="K211" s="2065"/>
      <c r="L211" s="2065"/>
      <c r="M211" s="2066"/>
      <c r="N211" s="2067">
        <f aca="true" t="shared" si="17" ref="N211:S211">SUM(N204:N209)</f>
        <v>0</v>
      </c>
      <c r="O211" s="2067">
        <f t="shared" si="17"/>
        <v>0</v>
      </c>
      <c r="P211" s="2067">
        <f t="shared" si="17"/>
        <v>0</v>
      </c>
      <c r="Q211" s="2067">
        <f t="shared" si="17"/>
        <v>0</v>
      </c>
      <c r="R211" s="2067">
        <f t="shared" si="17"/>
        <v>0</v>
      </c>
      <c r="S211" s="2067">
        <f t="shared" si="17"/>
        <v>0</v>
      </c>
      <c r="T211" s="600"/>
      <c r="U211" s="600"/>
      <c r="V211" s="600"/>
      <c r="W211" s="600"/>
      <c r="X211" s="600"/>
      <c r="Y211" s="600"/>
      <c r="Z211" s="600"/>
      <c r="AA211" s="600"/>
      <c r="AB211" s="600"/>
    </row>
    <row r="212" spans="1:28" ht="17.25" thickBot="1">
      <c r="A212" s="3102" t="s">
        <v>123</v>
      </c>
      <c r="B212" s="3103"/>
      <c r="C212" s="1926"/>
      <c r="D212" s="1927"/>
      <c r="E212" s="1927"/>
      <c r="F212" s="1928"/>
      <c r="G212" s="2007">
        <f>G205+G207</f>
        <v>9</v>
      </c>
      <c r="H212" s="2068"/>
      <c r="I212" s="2069"/>
      <c r="J212" s="2070"/>
      <c r="K212" s="2070"/>
      <c r="L212" s="2070"/>
      <c r="M212" s="2071"/>
      <c r="N212" s="2072"/>
      <c r="O212" s="2008"/>
      <c r="P212" s="2008"/>
      <c r="Q212" s="2008"/>
      <c r="R212" s="2008"/>
      <c r="S212" s="2009"/>
      <c r="T212" s="600"/>
      <c r="U212" s="600"/>
      <c r="V212" s="600"/>
      <c r="W212" s="600"/>
      <c r="X212" s="600"/>
      <c r="Y212" s="600"/>
      <c r="Z212" s="600"/>
      <c r="AA212" s="600"/>
      <c r="AB212" s="600"/>
    </row>
    <row r="213" spans="1:19" ht="19.5" thickBot="1">
      <c r="A213" s="3140" t="s">
        <v>160</v>
      </c>
      <c r="B213" s="3141"/>
      <c r="C213" s="3141"/>
      <c r="D213" s="3141"/>
      <c r="E213" s="3141"/>
      <c r="F213" s="3141"/>
      <c r="G213" s="3141"/>
      <c r="H213" s="3141"/>
      <c r="I213" s="3141"/>
      <c r="J213" s="3141"/>
      <c r="K213" s="3141"/>
      <c r="L213" s="3141"/>
      <c r="M213" s="3141"/>
      <c r="N213" s="3141"/>
      <c r="O213" s="3141"/>
      <c r="P213" s="3141"/>
      <c r="Q213" s="3141"/>
      <c r="R213" s="3141"/>
      <c r="S213" s="3142"/>
    </row>
    <row r="214" spans="1:19" ht="17.25" thickBot="1">
      <c r="A214" s="2462" t="s">
        <v>153</v>
      </c>
      <c r="B214" s="2930" t="s">
        <v>66</v>
      </c>
      <c r="C214" s="2463"/>
      <c r="D214" s="1107" t="s">
        <v>316</v>
      </c>
      <c r="E214" s="1107"/>
      <c r="F214" s="2464"/>
      <c r="G214" s="2465">
        <v>1.5</v>
      </c>
      <c r="H214" s="1896">
        <f>G214*30</f>
        <v>45</v>
      </c>
      <c r="I214" s="1898"/>
      <c r="J214" s="629"/>
      <c r="K214" s="629"/>
      <c r="L214" s="629"/>
      <c r="M214" s="2421"/>
      <c r="N214" s="2466"/>
      <c r="O214" s="2056"/>
      <c r="P214" s="2057"/>
      <c r="Q214" s="2458"/>
      <c r="R214" s="2056"/>
      <c r="S214" s="2057"/>
    </row>
    <row r="215" spans="1:19" ht="17.25" thickBot="1">
      <c r="A215" s="3123" t="s">
        <v>154</v>
      </c>
      <c r="B215" s="3124"/>
      <c r="C215" s="2005"/>
      <c r="D215" s="2005"/>
      <c r="E215" s="2005"/>
      <c r="F215" s="2006"/>
      <c r="G215" s="1999">
        <f>G214</f>
        <v>1.5</v>
      </c>
      <c r="H215" s="1896">
        <f>G215*30</f>
        <v>45</v>
      </c>
      <c r="I215" s="2060"/>
      <c r="J215" s="2061"/>
      <c r="K215" s="2061"/>
      <c r="L215" s="2061"/>
      <c r="M215" s="2062"/>
      <c r="N215" s="2063"/>
      <c r="O215" s="2029"/>
      <c r="P215" s="2029"/>
      <c r="Q215" s="2029"/>
      <c r="R215" s="2029"/>
      <c r="S215" s="2030"/>
    </row>
    <row r="216" spans="1:19" ht="17.25" thickBot="1">
      <c r="A216" s="3104" t="s">
        <v>145</v>
      </c>
      <c r="B216" s="3105"/>
      <c r="C216" s="2005"/>
      <c r="D216" s="2005"/>
      <c r="E216" s="2005"/>
      <c r="F216" s="2006"/>
      <c r="G216" s="2503">
        <f>G214</f>
        <v>1.5</v>
      </c>
      <c r="H216" s="2508">
        <f>G216*30</f>
        <v>45</v>
      </c>
      <c r="I216" s="2064"/>
      <c r="J216" s="2065"/>
      <c r="K216" s="2065"/>
      <c r="L216" s="2065"/>
      <c r="M216" s="2066"/>
      <c r="N216" s="2067">
        <f aca="true" t="shared" si="18" ref="N216:S216">SUM(N214:N214)</f>
        <v>0</v>
      </c>
      <c r="O216" s="2067">
        <f t="shared" si="18"/>
        <v>0</v>
      </c>
      <c r="P216" s="2067">
        <f t="shared" si="18"/>
        <v>0</v>
      </c>
      <c r="Q216" s="2067">
        <f t="shared" si="18"/>
        <v>0</v>
      </c>
      <c r="R216" s="2067">
        <f t="shared" si="18"/>
        <v>0</v>
      </c>
      <c r="S216" s="2067">
        <f t="shared" si="18"/>
        <v>0</v>
      </c>
    </row>
    <row r="217" spans="1:19" ht="17.25" thickBot="1">
      <c r="A217" s="3102" t="s">
        <v>123</v>
      </c>
      <c r="B217" s="3103"/>
      <c r="C217" s="1926"/>
      <c r="D217" s="1927"/>
      <c r="E217" s="1927"/>
      <c r="F217" s="1928"/>
      <c r="G217" s="2007">
        <v>0</v>
      </c>
      <c r="H217" s="2068"/>
      <c r="I217" s="2069"/>
      <c r="J217" s="2070"/>
      <c r="K217" s="2070"/>
      <c r="L217" s="2070"/>
      <c r="M217" s="2071"/>
      <c r="N217" s="2072"/>
      <c r="O217" s="2008"/>
      <c r="P217" s="2008"/>
      <c r="Q217" s="2008"/>
      <c r="R217" s="2008"/>
      <c r="S217" s="2009"/>
    </row>
    <row r="218" spans="1:19" ht="16.5">
      <c r="A218" s="2073"/>
      <c r="B218" s="806"/>
      <c r="C218" s="2074"/>
      <c r="D218" s="2075"/>
      <c r="E218" s="2075"/>
      <c r="F218" s="2076"/>
      <c r="G218" s="2077"/>
      <c r="H218" s="2077"/>
      <c r="I218" s="2077"/>
      <c r="J218" s="2077"/>
      <c r="K218" s="2077"/>
      <c r="L218" s="2077"/>
      <c r="M218" s="2077"/>
      <c r="N218" s="2077"/>
      <c r="O218" s="2077"/>
      <c r="P218" s="2077"/>
      <c r="Q218" s="2077"/>
      <c r="R218" s="2077"/>
      <c r="S218" s="2078"/>
    </row>
    <row r="219" spans="1:19" s="842" customFormat="1" ht="17.25" thickBot="1">
      <c r="A219" s="2079"/>
      <c r="C219" s="2080"/>
      <c r="D219" s="2081"/>
      <c r="E219" s="2080"/>
      <c r="F219" s="2080"/>
      <c r="G219" s="2080"/>
      <c r="H219" s="2080"/>
      <c r="I219" s="2080"/>
      <c r="J219" s="2080"/>
      <c r="K219" s="2080"/>
      <c r="L219" s="2080"/>
      <c r="M219" s="2080"/>
      <c r="N219" s="2080"/>
      <c r="O219" s="2080"/>
      <c r="P219" s="2080"/>
      <c r="Q219" s="2080"/>
      <c r="R219" s="2080"/>
      <c r="S219" s="2080"/>
    </row>
    <row r="220" spans="1:53" s="812" customFormat="1" ht="17.25" thickBot="1">
      <c r="A220" s="3233" t="s">
        <v>297</v>
      </c>
      <c r="B220" s="3233"/>
      <c r="C220" s="3233"/>
      <c r="D220" s="3233"/>
      <c r="E220" s="3233"/>
      <c r="F220" s="3233"/>
      <c r="G220" s="1999">
        <f>G215+G210+G154+G120+G110+G63+G36</f>
        <v>240</v>
      </c>
      <c r="H220" s="844">
        <f>G220*30</f>
        <v>7200</v>
      </c>
      <c r="I220" s="1999"/>
      <c r="J220" s="1999"/>
      <c r="K220" s="1999"/>
      <c r="L220" s="1999"/>
      <c r="M220" s="1999"/>
      <c r="N220" s="1999"/>
      <c r="O220" s="1999"/>
      <c r="P220" s="1999"/>
      <c r="Q220" s="1999"/>
      <c r="R220" s="1999"/>
      <c r="S220" s="1999"/>
      <c r="T220" s="811"/>
      <c r="U220" s="811"/>
      <c r="V220" s="811"/>
      <c r="W220" s="811"/>
      <c r="X220" s="811"/>
      <c r="Y220" s="811"/>
      <c r="Z220" s="811"/>
      <c r="AA220" s="811"/>
      <c r="AB220" s="811"/>
      <c r="AC220" s="811"/>
      <c r="AD220" s="811"/>
      <c r="AE220" s="811"/>
      <c r="AF220" s="811"/>
      <c r="AG220" s="811"/>
      <c r="AH220" s="811"/>
      <c r="AI220" s="811"/>
      <c r="AJ220" s="811"/>
      <c r="AK220" s="811"/>
      <c r="AL220" s="811"/>
      <c r="AM220" s="811"/>
      <c r="AN220" s="811"/>
      <c r="AO220" s="811"/>
      <c r="AP220" s="811"/>
      <c r="AQ220" s="811"/>
      <c r="AR220" s="811"/>
      <c r="AS220" s="811"/>
      <c r="AT220" s="811"/>
      <c r="AU220" s="811"/>
      <c r="AV220" s="811"/>
      <c r="AW220" s="811"/>
      <c r="AX220" s="811"/>
      <c r="AY220" s="811"/>
      <c r="AZ220" s="811"/>
      <c r="BA220" s="811"/>
    </row>
    <row r="221" spans="1:53" s="812" customFormat="1" ht="17.25" customHeight="1" thickBot="1">
      <c r="A221" s="3214" t="s">
        <v>145</v>
      </c>
      <c r="B221" s="3215"/>
      <c r="C221" s="3215"/>
      <c r="D221" s="3215"/>
      <c r="E221" s="3215"/>
      <c r="F221" s="3216"/>
      <c r="G221" s="2503">
        <f>G216+G211+G155+G121+G111+G64+G37</f>
        <v>142.5</v>
      </c>
      <c r="H221" s="1075">
        <f>G221*30</f>
        <v>4275</v>
      </c>
      <c r="I221" s="1075">
        <f>I$216+I$211+I$155+I$121+I$111+I$64+I$37</f>
        <v>1496</v>
      </c>
      <c r="J221" s="1075">
        <f>J216+J211+J155+J121+J111+J64+J37</f>
        <v>848</v>
      </c>
      <c r="K221" s="1075">
        <f>K216+K211+K155+K121+K111+K64+K37</f>
        <v>48</v>
      </c>
      <c r="L221" s="1075">
        <f>L216+L211+L155+L121+L111+L64+L37</f>
        <v>600</v>
      </c>
      <c r="M221" s="1075">
        <f>M216+M211+M155+M121+M111+M64+M37</f>
        <v>2204</v>
      </c>
      <c r="N221" s="1999"/>
      <c r="O221" s="844"/>
      <c r="P221" s="844"/>
      <c r="Q221" s="844"/>
      <c r="R221" s="844"/>
      <c r="S221" s="844"/>
      <c r="T221" s="811"/>
      <c r="U221" s="811"/>
      <c r="V221" s="29" t="s">
        <v>270</v>
      </c>
      <c r="W221" s="1846" t="e">
        <f>V14+V42+V69+#REF!</f>
        <v>#REF!</v>
      </c>
      <c r="X221" s="811"/>
      <c r="Y221" s="811"/>
      <c r="Z221" s="811"/>
      <c r="AA221" s="811"/>
      <c r="AB221" s="811"/>
      <c r="AC221" s="811"/>
      <c r="AD221" s="811"/>
      <c r="AE221" s="811"/>
      <c r="AF221" s="811"/>
      <c r="AG221" s="811"/>
      <c r="AH221" s="811"/>
      <c r="AI221" s="811"/>
      <c r="AJ221" s="811"/>
      <c r="AK221" s="811"/>
      <c r="AL221" s="811"/>
      <c r="AM221" s="811"/>
      <c r="AN221" s="811"/>
      <c r="AO221" s="811"/>
      <c r="AP221" s="811"/>
      <c r="AQ221" s="811"/>
      <c r="AR221" s="811"/>
      <c r="AS221" s="811"/>
      <c r="AT221" s="811"/>
      <c r="AU221" s="811"/>
      <c r="AV221" s="811"/>
      <c r="AW221" s="811"/>
      <c r="AX221" s="811"/>
      <c r="AY221" s="811"/>
      <c r="AZ221" s="811"/>
      <c r="BA221" s="811"/>
    </row>
    <row r="222" spans="1:23" s="813" customFormat="1" ht="17.25" customHeight="1" thickBot="1">
      <c r="A222" s="3102" t="s">
        <v>123</v>
      </c>
      <c r="B222" s="3147"/>
      <c r="C222" s="3147"/>
      <c r="D222" s="3147"/>
      <c r="E222" s="3147"/>
      <c r="F222" s="3228"/>
      <c r="G222" s="1999">
        <f>G217+G212+G156+G122+G112+G65+G38</f>
        <v>97.5</v>
      </c>
      <c r="H222" s="844"/>
      <c r="I222" s="2069"/>
      <c r="J222" s="2070"/>
      <c r="K222" s="2070"/>
      <c r="L222" s="2070"/>
      <c r="M222" s="2071"/>
      <c r="N222" s="2072"/>
      <c r="O222" s="2008"/>
      <c r="P222" s="2008"/>
      <c r="Q222" s="2008"/>
      <c r="R222" s="2008"/>
      <c r="S222" s="2009"/>
      <c r="V222" s="29" t="s">
        <v>271</v>
      </c>
      <c r="W222" s="1846">
        <f>V15+V44+V70+V127+G211+G216</f>
        <v>66</v>
      </c>
    </row>
    <row r="223" spans="1:25" s="813" customFormat="1" ht="17.25" thickBot="1">
      <c r="A223" s="3217" t="s">
        <v>320</v>
      </c>
      <c r="B223" s="3218"/>
      <c r="C223" s="3218"/>
      <c r="D223" s="3218"/>
      <c r="E223" s="3218"/>
      <c r="F223" s="3218"/>
      <c r="G223" s="3218"/>
      <c r="H223" s="3218"/>
      <c r="I223" s="3218"/>
      <c r="J223" s="3218"/>
      <c r="K223" s="3218"/>
      <c r="L223" s="3218"/>
      <c r="M223" s="3219"/>
      <c r="N223" s="1850">
        <v>1</v>
      </c>
      <c r="O223" s="1851" t="s">
        <v>313</v>
      </c>
      <c r="P223" s="1851" t="s">
        <v>314</v>
      </c>
      <c r="Q223" s="1851">
        <v>3</v>
      </c>
      <c r="R223" s="1851" t="s">
        <v>315</v>
      </c>
      <c r="S223" s="1852" t="s">
        <v>316</v>
      </c>
      <c r="T223" s="817"/>
      <c r="U223" s="817"/>
      <c r="V223" s="817"/>
      <c r="W223" s="817"/>
      <c r="X223" s="817"/>
      <c r="Y223" s="817"/>
    </row>
    <row r="224" spans="1:25" s="813" customFormat="1" ht="17.25" thickBot="1">
      <c r="A224" s="3121" t="s">
        <v>156</v>
      </c>
      <c r="B224" s="3122"/>
      <c r="C224" s="3122"/>
      <c r="D224" s="3122"/>
      <c r="E224" s="3122"/>
      <c r="F224" s="3122"/>
      <c r="G224" s="3122"/>
      <c r="H224" s="3122"/>
      <c r="I224" s="3122"/>
      <c r="J224" s="3122"/>
      <c r="K224" s="3122"/>
      <c r="L224" s="3122"/>
      <c r="M224" s="3122"/>
      <c r="N224" s="2082">
        <f>N$216+N$211+N$155+N$111+N$64+N$37</f>
        <v>26</v>
      </c>
      <c r="O224" s="2082">
        <f>O216+O211+O155+O111+O64+O37</f>
        <v>26</v>
      </c>
      <c r="P224" s="2082">
        <f>P216+P211+P155+P111+P64+P37</f>
        <v>24</v>
      </c>
      <c r="Q224" s="2082">
        <f>Q216+Q211+Q155+Q111+Q64+Q37</f>
        <v>23</v>
      </c>
      <c r="R224" s="2082">
        <f>R216+R211+R155+R111+R64+R37</f>
        <v>23</v>
      </c>
      <c r="S224" s="2082">
        <f>S216+S211+S155+S111+S64+S37</f>
        <v>14</v>
      </c>
      <c r="T224" s="819"/>
      <c r="U224" s="819"/>
      <c r="V224" s="819"/>
      <c r="W224" s="819"/>
      <c r="X224" s="819"/>
      <c r="Y224" s="819"/>
    </row>
    <row r="225" spans="1:25" s="813" customFormat="1" ht="16.5">
      <c r="A225" s="3112" t="s">
        <v>28</v>
      </c>
      <c r="B225" s="3113"/>
      <c r="C225" s="3113"/>
      <c r="D225" s="3113"/>
      <c r="E225" s="3113"/>
      <c r="F225" s="3113"/>
      <c r="G225" s="3113"/>
      <c r="H225" s="3113"/>
      <c r="I225" s="3113"/>
      <c r="J225" s="3113"/>
      <c r="K225" s="3113"/>
      <c r="L225" s="3113"/>
      <c r="M225" s="3114"/>
      <c r="N225" s="2467">
        <v>4</v>
      </c>
      <c r="O225" s="2932">
        <v>2</v>
      </c>
      <c r="P225" s="2933">
        <v>3</v>
      </c>
      <c r="Q225" s="119">
        <v>4</v>
      </c>
      <c r="R225" s="2932">
        <v>3</v>
      </c>
      <c r="S225" s="2933">
        <v>1</v>
      </c>
      <c r="T225" s="823" t="s">
        <v>306</v>
      </c>
      <c r="U225" s="824"/>
      <c r="V225" s="824"/>
      <c r="W225" s="824"/>
      <c r="X225" s="824"/>
      <c r="Y225" s="824"/>
    </row>
    <row r="226" spans="1:25" s="813" customFormat="1" ht="16.5">
      <c r="A226" s="3115" t="s">
        <v>157</v>
      </c>
      <c r="B226" s="3116"/>
      <c r="C226" s="3116"/>
      <c r="D226" s="3116"/>
      <c r="E226" s="3116"/>
      <c r="F226" s="3116"/>
      <c r="G226" s="3116"/>
      <c r="H226" s="3116"/>
      <c r="I226" s="3116"/>
      <c r="J226" s="3116"/>
      <c r="K226" s="3116"/>
      <c r="L226" s="3116"/>
      <c r="M226" s="3117"/>
      <c r="N226" s="2468">
        <v>5</v>
      </c>
      <c r="O226" s="2540">
        <v>5</v>
      </c>
      <c r="P226" s="2934">
        <v>4</v>
      </c>
      <c r="Q226" s="67">
        <v>3</v>
      </c>
      <c r="R226" s="2540">
        <v>2</v>
      </c>
      <c r="S226" s="2934">
        <v>4</v>
      </c>
      <c r="T226" s="823"/>
      <c r="U226" s="824"/>
      <c r="V226" s="824"/>
      <c r="W226" s="824"/>
      <c r="X226" s="824"/>
      <c r="Y226" s="824"/>
    </row>
    <row r="227" spans="1:25" s="813" customFormat="1" ht="16.5">
      <c r="A227" s="3115" t="s">
        <v>158</v>
      </c>
      <c r="B227" s="3116"/>
      <c r="C227" s="3116"/>
      <c r="D227" s="3116"/>
      <c r="E227" s="3116"/>
      <c r="F227" s="3116"/>
      <c r="G227" s="3116"/>
      <c r="H227" s="3116"/>
      <c r="I227" s="3116"/>
      <c r="J227" s="3116"/>
      <c r="K227" s="3116"/>
      <c r="L227" s="3116"/>
      <c r="M227" s="3117"/>
      <c r="N227" s="2083"/>
      <c r="O227" s="2084"/>
      <c r="P227" s="2085"/>
      <c r="Q227" s="2086"/>
      <c r="R227" s="2084"/>
      <c r="S227" s="2085"/>
      <c r="T227" s="831"/>
      <c r="U227" s="832"/>
      <c r="V227" s="832"/>
      <c r="W227" s="832"/>
      <c r="X227" s="832"/>
      <c r="Y227" s="832"/>
    </row>
    <row r="228" spans="1:19" s="813" customFormat="1" ht="17.25" thickBot="1">
      <c r="A228" s="3118" t="s">
        <v>74</v>
      </c>
      <c r="B228" s="3119"/>
      <c r="C228" s="3119"/>
      <c r="D228" s="3119"/>
      <c r="E228" s="3119"/>
      <c r="F228" s="3119"/>
      <c r="G228" s="3119"/>
      <c r="H228" s="3119"/>
      <c r="I228" s="3119"/>
      <c r="J228" s="3119"/>
      <c r="K228" s="3119"/>
      <c r="L228" s="3119"/>
      <c r="M228" s="3120"/>
      <c r="N228" s="2087"/>
      <c r="O228" s="2088"/>
      <c r="P228" s="2089">
        <v>1</v>
      </c>
      <c r="Q228" s="2090">
        <v>1</v>
      </c>
      <c r="R228" s="2088">
        <v>1</v>
      </c>
      <c r="S228" s="2089"/>
    </row>
    <row r="229" spans="1:20" s="813" customFormat="1" ht="17.25" thickBot="1">
      <c r="A229" s="2091"/>
      <c r="B229" s="837"/>
      <c r="C229" s="2092"/>
      <c r="D229" s="3209"/>
      <c r="E229" s="3209"/>
      <c r="F229" s="3209"/>
      <c r="G229" s="2093"/>
      <c r="H229" s="3210"/>
      <c r="I229" s="3210"/>
      <c r="J229" s="3210"/>
      <c r="K229" s="3210"/>
      <c r="L229" s="2094"/>
      <c r="M229" s="2469">
        <f>N229+Q229</f>
        <v>142.5</v>
      </c>
      <c r="N229" s="3109">
        <f>G18+G22+G28+G31+G42+G46+G49+G50+G53+G56+G59+G62+G69+G73+G76+G83+G96+G99+G102+G108++G129+G130+G133+G136+G32</f>
        <v>71</v>
      </c>
      <c r="O229" s="3110"/>
      <c r="P229" s="3111"/>
      <c r="Q229" s="3109">
        <f>G14+G25+G70+G79+G80+G86+G90+G93+G105+G109+G126+G139+G142+G145+G148+G149+G152+G153+G208+G209+G214</f>
        <v>71.5</v>
      </c>
      <c r="R229" s="3110"/>
      <c r="S229" s="3111"/>
      <c r="T229" s="849">
        <f>N229+Q229</f>
        <v>142.5</v>
      </c>
    </row>
    <row r="230" spans="1:20" s="813" customFormat="1" ht="16.5">
      <c r="A230" s="2091"/>
      <c r="B230" s="837"/>
      <c r="C230" s="2092"/>
      <c r="D230" s="2092"/>
      <c r="E230" s="2092"/>
      <c r="F230" s="2092"/>
      <c r="G230" s="2093"/>
      <c r="H230" s="2093"/>
      <c r="I230" s="2093"/>
      <c r="J230" s="2093"/>
      <c r="K230" s="2093"/>
      <c r="L230" s="2094"/>
      <c r="M230" s="2469"/>
      <c r="N230" s="2077"/>
      <c r="O230" s="2470"/>
      <c r="P230" s="2470"/>
      <c r="Q230" s="2077"/>
      <c r="R230" s="2470"/>
      <c r="S230" s="2470"/>
      <c r="T230" s="849"/>
    </row>
    <row r="231" spans="1:20" s="813" customFormat="1" ht="16.5">
      <c r="A231" s="3234" t="s">
        <v>298</v>
      </c>
      <c r="B231" s="3234"/>
      <c r="C231" s="3234"/>
      <c r="D231" s="3234"/>
      <c r="E231" s="3234"/>
      <c r="F231" s="3234"/>
      <c r="G231" s="2095">
        <f>G36+G63+G110+G198+G210+G215+G120</f>
        <v>240</v>
      </c>
      <c r="H231" s="1516">
        <f>G231*30</f>
        <v>7200</v>
      </c>
      <c r="I231" s="2535">
        <f>I$216+I$211+I$199+I$121+I$111+I$64+I$37</f>
        <v>1474</v>
      </c>
      <c r="J231" s="2535">
        <f>J$216+J$211+J$199+J$121+J$111+J$64+J$37</f>
        <v>760</v>
      </c>
      <c r="K231" s="2535">
        <f>K$216+K$211+K$199+K$121+K$111+K$64+K$37</f>
        <v>48</v>
      </c>
      <c r="L231" s="2535">
        <f>L$216+L$211+L$199+L$121+L$111+L$64+L$37</f>
        <v>666</v>
      </c>
      <c r="M231" s="2535">
        <f>M$216+M$211+M$199+M$121+M$111+M$64+M$37</f>
        <v>2306</v>
      </c>
      <c r="N231" s="2471"/>
      <c r="O231" s="2472"/>
      <c r="P231" s="2472"/>
      <c r="Q231" s="2471"/>
      <c r="R231" s="2472"/>
      <c r="S231" s="2472"/>
      <c r="T231" s="849"/>
    </row>
    <row r="232" spans="1:20" s="813" customFormat="1" ht="17.25" customHeight="1">
      <c r="A232" s="3235" t="s">
        <v>145</v>
      </c>
      <c r="B232" s="3235"/>
      <c r="C232" s="3235"/>
      <c r="D232" s="3235"/>
      <c r="E232" s="3235"/>
      <c r="F232" s="3235"/>
      <c r="G232" s="2532">
        <f>G37+G64+G111+G199+G211+G216+G121</f>
        <v>145.5</v>
      </c>
      <c r="H232" s="2533">
        <f>G232*30</f>
        <v>4365</v>
      </c>
      <c r="I232" s="2534">
        <f>I231</f>
        <v>1474</v>
      </c>
      <c r="J232" s="2534">
        <f>J231</f>
        <v>760</v>
      </c>
      <c r="K232" s="2534">
        <f>K231</f>
        <v>48</v>
      </c>
      <c r="L232" s="2534">
        <f>L231</f>
        <v>666</v>
      </c>
      <c r="M232" s="2534">
        <f>M231</f>
        <v>2306</v>
      </c>
      <c r="N232" s="2471"/>
      <c r="O232" s="2472"/>
      <c r="P232" s="2472"/>
      <c r="Q232" s="2471"/>
      <c r="R232" s="2472"/>
      <c r="S232" s="2472"/>
      <c r="T232" s="849"/>
    </row>
    <row r="233" spans="1:22" s="813" customFormat="1" ht="17.25" customHeight="1">
      <c r="A233" s="3236" t="s">
        <v>123</v>
      </c>
      <c r="B233" s="3236"/>
      <c r="C233" s="3236"/>
      <c r="D233" s="3236"/>
      <c r="E233" s="3236"/>
      <c r="F233" s="3236"/>
      <c r="G233" s="2095">
        <f>G38+G65+G112+G200+G212+G217+G122</f>
        <v>94.5</v>
      </c>
      <c r="H233" s="1977"/>
      <c r="I233" s="1977"/>
      <c r="J233" s="1977"/>
      <c r="K233" s="1977"/>
      <c r="L233" s="2096"/>
      <c r="M233" s="2473"/>
      <c r="N233" s="2471"/>
      <c r="O233" s="2472"/>
      <c r="P233" s="2472"/>
      <c r="Q233" s="2471"/>
      <c r="R233" s="2472"/>
      <c r="S233" s="2472"/>
      <c r="T233" s="849"/>
      <c r="U233" s="29" t="s">
        <v>270</v>
      </c>
      <c r="V233" s="849">
        <f>V14+V42+V69+V161</f>
        <v>72</v>
      </c>
    </row>
    <row r="234" spans="1:22" s="813" customFormat="1" ht="17.25" thickBot="1">
      <c r="A234" s="3130" t="s">
        <v>320</v>
      </c>
      <c r="B234" s="3131"/>
      <c r="C234" s="3131"/>
      <c r="D234" s="3131"/>
      <c r="E234" s="3131"/>
      <c r="F234" s="3131"/>
      <c r="G234" s="3131"/>
      <c r="H234" s="3131"/>
      <c r="I234" s="3131"/>
      <c r="J234" s="3131"/>
      <c r="K234" s="3131"/>
      <c r="L234" s="3131"/>
      <c r="M234" s="3132"/>
      <c r="N234" s="2524">
        <v>1</v>
      </c>
      <c r="O234" s="2525" t="s">
        <v>313</v>
      </c>
      <c r="P234" s="2525" t="s">
        <v>314</v>
      </c>
      <c r="Q234" s="2525">
        <v>3</v>
      </c>
      <c r="R234" s="2525" t="s">
        <v>315</v>
      </c>
      <c r="S234" s="2526" t="s">
        <v>316</v>
      </c>
      <c r="T234" s="849"/>
      <c r="U234" s="29" t="s">
        <v>271</v>
      </c>
      <c r="V234" s="849">
        <f>V15+V44+V70+V162+G211+G216</f>
        <v>73.5</v>
      </c>
    </row>
    <row r="235" spans="1:22" s="813" customFormat="1" ht="17.25" thickBot="1">
      <c r="A235" s="3121" t="s">
        <v>156</v>
      </c>
      <c r="B235" s="3122"/>
      <c r="C235" s="3122"/>
      <c r="D235" s="3122"/>
      <c r="E235" s="3122"/>
      <c r="F235" s="3122"/>
      <c r="G235" s="3122"/>
      <c r="H235" s="3122"/>
      <c r="I235" s="3122"/>
      <c r="J235" s="3122"/>
      <c r="K235" s="3122"/>
      <c r="L235" s="3122"/>
      <c r="M235" s="3122"/>
      <c r="N235" s="2529">
        <f aca="true" t="shared" si="19" ref="N235:S235">N$216+N$211+N$199+N$111+N$64+N$37</f>
        <v>26</v>
      </c>
      <c r="O235" s="2530">
        <f t="shared" si="19"/>
        <v>26</v>
      </c>
      <c r="P235" s="2530">
        <f t="shared" si="19"/>
        <v>24</v>
      </c>
      <c r="Q235" s="2530">
        <f t="shared" si="19"/>
        <v>23</v>
      </c>
      <c r="R235" s="2530">
        <f t="shared" si="19"/>
        <v>24</v>
      </c>
      <c r="S235" s="2531">
        <f t="shared" si="19"/>
        <v>14</v>
      </c>
      <c r="T235" s="849"/>
      <c r="V235" s="849">
        <f>SUM(V233:V234)</f>
        <v>145.5</v>
      </c>
    </row>
    <row r="236" spans="1:20" s="813" customFormat="1" ht="16.5">
      <c r="A236" s="3112" t="s">
        <v>28</v>
      </c>
      <c r="B236" s="3113"/>
      <c r="C236" s="3113"/>
      <c r="D236" s="3113"/>
      <c r="E236" s="3113"/>
      <c r="F236" s="3113"/>
      <c r="G236" s="3113"/>
      <c r="H236" s="3113"/>
      <c r="I236" s="3113"/>
      <c r="J236" s="3113"/>
      <c r="K236" s="3113"/>
      <c r="L236" s="3113"/>
      <c r="M236" s="3114"/>
      <c r="N236" s="2527">
        <v>4</v>
      </c>
      <c r="O236" s="1943">
        <v>2</v>
      </c>
      <c r="P236" s="2528">
        <v>4</v>
      </c>
      <c r="Q236" s="2528">
        <v>4</v>
      </c>
      <c r="R236" s="2528">
        <v>3</v>
      </c>
      <c r="S236" s="2528">
        <v>1</v>
      </c>
      <c r="T236" s="849"/>
    </row>
    <row r="237" spans="1:20" s="813" customFormat="1" ht="16.5">
      <c r="A237" s="3115" t="s">
        <v>157</v>
      </c>
      <c r="B237" s="3116"/>
      <c r="C237" s="3116"/>
      <c r="D237" s="3116"/>
      <c r="E237" s="3116"/>
      <c r="F237" s="3116"/>
      <c r="G237" s="3116"/>
      <c r="H237" s="3116"/>
      <c r="I237" s="3116"/>
      <c r="J237" s="3116"/>
      <c r="K237" s="3116"/>
      <c r="L237" s="3116"/>
      <c r="M237" s="3117"/>
      <c r="N237" s="2474">
        <v>5</v>
      </c>
      <c r="O237" s="1094">
        <v>4</v>
      </c>
      <c r="P237" s="2472">
        <v>3</v>
      </c>
      <c r="Q237" s="2472">
        <v>3</v>
      </c>
      <c r="R237" s="2472">
        <v>1</v>
      </c>
      <c r="S237" s="2472">
        <v>4</v>
      </c>
      <c r="T237" s="849"/>
    </row>
    <row r="238" spans="1:20" s="813" customFormat="1" ht="16.5">
      <c r="A238" s="3115" t="s">
        <v>158</v>
      </c>
      <c r="B238" s="3116"/>
      <c r="C238" s="3116"/>
      <c r="D238" s="3116"/>
      <c r="E238" s="3116"/>
      <c r="F238" s="3116"/>
      <c r="G238" s="3116"/>
      <c r="H238" s="3116"/>
      <c r="I238" s="3116"/>
      <c r="J238" s="3116"/>
      <c r="K238" s="3116"/>
      <c r="L238" s="3116"/>
      <c r="M238" s="3117"/>
      <c r="N238" s="2471"/>
      <c r="O238" s="2472"/>
      <c r="P238" s="2472"/>
      <c r="Q238" s="2097"/>
      <c r="R238" s="2097"/>
      <c r="S238" s="2472"/>
      <c r="T238" s="849"/>
    </row>
    <row r="239" spans="1:20" s="813" customFormat="1" ht="17.25" thickBot="1">
      <c r="A239" s="3118" t="s">
        <v>74</v>
      </c>
      <c r="B239" s="3119"/>
      <c r="C239" s="3119"/>
      <c r="D239" s="3119"/>
      <c r="E239" s="3119"/>
      <c r="F239" s="3119"/>
      <c r="G239" s="3119"/>
      <c r="H239" s="3119"/>
      <c r="I239" s="3119"/>
      <c r="J239" s="3119"/>
      <c r="K239" s="3119"/>
      <c r="L239" s="3119"/>
      <c r="M239" s="3120"/>
      <c r="N239" s="2471"/>
      <c r="O239" s="2472"/>
      <c r="P239" s="2472"/>
      <c r="Q239" s="2472">
        <v>1</v>
      </c>
      <c r="R239" s="2472">
        <v>1</v>
      </c>
      <c r="S239" s="2472"/>
      <c r="T239" s="849"/>
    </row>
    <row r="240" spans="1:20" s="813" customFormat="1" ht="17.25" thickBot="1">
      <c r="A240" s="2098"/>
      <c r="B240" s="831"/>
      <c r="C240" s="2098"/>
      <c r="D240" s="2098"/>
      <c r="E240" s="2098"/>
      <c r="F240" s="2098"/>
      <c r="G240" s="2098"/>
      <c r="H240" s="2098"/>
      <c r="I240" s="2098"/>
      <c r="J240" s="2098"/>
      <c r="K240" s="2098"/>
      <c r="L240" s="2098"/>
      <c r="M240" s="2469">
        <f>N240+Q240</f>
        <v>145.5</v>
      </c>
      <c r="N240" s="3109">
        <f>G18+G22+G31+G28+G42+G46+G49+G50+G53+G56+G59+G62+G69+G73+G76+G83+G96+G99+G102+G108+G161+G162+G168+G174+G175+G32</f>
        <v>70.5</v>
      </c>
      <c r="O240" s="3110"/>
      <c r="P240" s="3111"/>
      <c r="Q240" s="3109">
        <f>G14+G25+G70+G79+G86+G90+G93+G105+G163+G164+G171+G178+G181+G182+G185+G188+G189+G194+G197+G208+G209+G214+G80+G109</f>
        <v>75</v>
      </c>
      <c r="R240" s="3110"/>
      <c r="S240" s="3111"/>
      <c r="T240" s="849"/>
    </row>
    <row r="241" spans="1:19" s="813" customFormat="1" ht="6.75" customHeight="1">
      <c r="A241" s="2091"/>
      <c r="B241" s="837"/>
      <c r="C241" s="2092"/>
      <c r="D241" s="2092"/>
      <c r="E241" s="2092"/>
      <c r="F241" s="2099"/>
      <c r="G241" s="2093"/>
      <c r="H241" s="2093"/>
      <c r="I241" s="2100"/>
      <c r="J241" s="2098"/>
      <c r="K241" s="2098"/>
      <c r="L241" s="2094"/>
      <c r="M241" s="2094"/>
      <c r="N241" s="2475"/>
      <c r="O241" s="2476"/>
      <c r="P241" s="2476"/>
      <c r="Q241" s="2476"/>
      <c r="R241" s="2476"/>
      <c r="S241" s="2476"/>
    </row>
    <row r="242" spans="1:19" s="813" customFormat="1" ht="20.25">
      <c r="A242" s="2091"/>
      <c r="B242" s="3220" t="s">
        <v>279</v>
      </c>
      <c r="C242" s="3220"/>
      <c r="D242" s="1849"/>
      <c r="E242" s="3182"/>
      <c r="F242" s="3183"/>
      <c r="G242" s="3183"/>
      <c r="H242" s="1848"/>
      <c r="I242" s="3184" t="s">
        <v>280</v>
      </c>
      <c r="J242" s="3185"/>
      <c r="K242" s="3185"/>
      <c r="L242" s="3185"/>
      <c r="M242" s="2094"/>
      <c r="N242" s="2094"/>
      <c r="O242" s="2476"/>
      <c r="P242" s="2476"/>
      <c r="Q242" s="2476"/>
      <c r="R242" s="2476"/>
      <c r="S242" s="2476"/>
    </row>
    <row r="243" spans="1:19" s="813" customFormat="1" ht="20.25">
      <c r="A243" s="2101"/>
      <c r="B243" s="2931"/>
      <c r="C243" s="957"/>
      <c r="D243" s="1849"/>
      <c r="E243" s="1849"/>
      <c r="F243" s="1849"/>
      <c r="G243" s="958"/>
      <c r="H243" s="1848"/>
      <c r="I243" s="1848"/>
      <c r="J243" s="959"/>
      <c r="K243" s="960"/>
      <c r="L243" s="960"/>
      <c r="M243" s="2094"/>
      <c r="N243" s="2094"/>
      <c r="O243" s="811"/>
      <c r="P243" s="811"/>
      <c r="Q243" s="811"/>
      <c r="R243" s="811"/>
      <c r="S243" s="811"/>
    </row>
    <row r="244" spans="1:19" s="813" customFormat="1" ht="20.25">
      <c r="A244" s="2101"/>
      <c r="B244" s="3220" t="s">
        <v>97</v>
      </c>
      <c r="C244" s="3220"/>
      <c r="D244" s="1849"/>
      <c r="E244" s="3182"/>
      <c r="F244" s="3183"/>
      <c r="G244" s="3183"/>
      <c r="H244" s="1848"/>
      <c r="I244" s="3184" t="s">
        <v>98</v>
      </c>
      <c r="J244" s="3185"/>
      <c r="K244" s="3185"/>
      <c r="L244" s="3185"/>
      <c r="M244" s="2094"/>
      <c r="N244" s="2094"/>
      <c r="O244" s="811"/>
      <c r="P244" s="811"/>
      <c r="Q244" s="811"/>
      <c r="R244" s="811"/>
      <c r="S244" s="811"/>
    </row>
    <row r="245" spans="1:19" ht="16.5">
      <c r="A245" s="2101"/>
      <c r="B245" s="3226"/>
      <c r="C245" s="3226"/>
      <c r="D245" s="3226"/>
      <c r="E245" s="3226"/>
      <c r="F245" s="3226"/>
      <c r="G245" s="3226"/>
      <c r="H245" s="3226"/>
      <c r="I245" s="3226"/>
      <c r="J245" s="3226"/>
      <c r="K245" s="3226"/>
      <c r="L245" s="3226"/>
      <c r="M245" s="3226"/>
      <c r="N245" s="3226"/>
      <c r="O245" s="811"/>
      <c r="P245" s="811"/>
      <c r="Q245" s="811"/>
      <c r="R245" s="811"/>
      <c r="S245" s="811"/>
    </row>
    <row r="246" spans="1:19" ht="16.5">
      <c r="A246" s="2101"/>
      <c r="B246" s="813"/>
      <c r="C246" s="1846"/>
      <c r="D246" s="2102"/>
      <c r="E246" s="1846"/>
      <c r="F246" s="1846"/>
      <c r="G246" s="1846"/>
      <c r="H246" s="1846"/>
      <c r="I246" s="811"/>
      <c r="J246" s="811"/>
      <c r="K246" s="811"/>
      <c r="L246" s="811"/>
      <c r="M246" s="811"/>
      <c r="N246" s="2103"/>
      <c r="O246" s="811"/>
      <c r="P246" s="811"/>
      <c r="Q246" s="811"/>
      <c r="R246" s="811"/>
      <c r="S246" s="811"/>
    </row>
    <row r="247" spans="1:14" ht="16.5">
      <c r="A247" s="2104"/>
      <c r="B247" s="853"/>
      <c r="C247" s="2106"/>
      <c r="D247" s="2106"/>
      <c r="E247" s="2106"/>
      <c r="F247" s="2105"/>
      <c r="G247" s="2105"/>
      <c r="H247" s="2105"/>
      <c r="I247" s="2105"/>
      <c r="J247" s="2105"/>
      <c r="K247" s="2105"/>
      <c r="L247" s="2106"/>
      <c r="M247" s="2106"/>
      <c r="N247" s="2107"/>
    </row>
    <row r="248" spans="1:14" ht="16.5">
      <c r="A248" s="2104"/>
      <c r="B248" s="853"/>
      <c r="C248" s="2106"/>
      <c r="D248" s="2106"/>
      <c r="E248" s="2106"/>
      <c r="F248" s="2105"/>
      <c r="G248" s="2105"/>
      <c r="H248" s="2105"/>
      <c r="I248" s="2105"/>
      <c r="J248" s="2105"/>
      <c r="K248" s="2105"/>
      <c r="L248" s="2106"/>
      <c r="M248" s="2106"/>
      <c r="N248" s="2107"/>
    </row>
    <row r="249" spans="1:14" ht="16.5">
      <c r="A249" s="2104"/>
      <c r="B249" s="813"/>
      <c r="C249" s="2108"/>
      <c r="D249" s="2109"/>
      <c r="E249" s="2108"/>
      <c r="F249" s="2108"/>
      <c r="G249" s="2102"/>
      <c r="H249" s="2105"/>
      <c r="I249" s="2105"/>
      <c r="J249" s="2105"/>
      <c r="K249" s="2105"/>
      <c r="L249" s="2106"/>
      <c r="M249" s="2106"/>
      <c r="N249" s="2107"/>
    </row>
    <row r="250" spans="1:14" ht="16.5">
      <c r="A250" s="2104"/>
      <c r="C250" s="2053"/>
      <c r="D250" s="2053"/>
      <c r="E250" s="2053"/>
      <c r="F250" s="2053"/>
      <c r="G250" s="2053"/>
      <c r="H250" s="2053"/>
      <c r="N250" s="2053"/>
    </row>
    <row r="251" spans="3:14" ht="16.5">
      <c r="C251" s="2053"/>
      <c r="D251" s="2053"/>
      <c r="E251" s="2053"/>
      <c r="F251" s="2053"/>
      <c r="G251" s="2053"/>
      <c r="H251" s="2053"/>
      <c r="N251" s="2053"/>
    </row>
    <row r="252" spans="3:14" ht="16.5">
      <c r="C252" s="2053"/>
      <c r="D252" s="2053"/>
      <c r="E252" s="2053"/>
      <c r="F252" s="2053"/>
      <c r="G252" s="2053"/>
      <c r="H252" s="2053"/>
      <c r="N252" s="2053"/>
    </row>
    <row r="253" spans="3:14" ht="16.5">
      <c r="C253" s="2053"/>
      <c r="D253" s="2053"/>
      <c r="E253" s="2053"/>
      <c r="F253" s="2053"/>
      <c r="G253" s="2053"/>
      <c r="H253" s="2053"/>
      <c r="N253" s="2053"/>
    </row>
    <row r="254" spans="3:14" ht="16.5">
      <c r="C254" s="2053"/>
      <c r="D254" s="2053"/>
      <c r="E254" s="2053"/>
      <c r="F254" s="2053"/>
      <c r="G254" s="2053"/>
      <c r="H254" s="2053"/>
      <c r="N254" s="2053"/>
    </row>
    <row r="255" spans="2:14" ht="16.5">
      <c r="B255" s="860"/>
      <c r="C255" s="2111"/>
      <c r="D255" s="2112"/>
      <c r="E255" s="2111"/>
      <c r="F255" s="2111"/>
      <c r="G255" s="2113"/>
      <c r="H255" s="2110"/>
      <c r="I255" s="2110"/>
      <c r="J255" s="2110"/>
      <c r="K255" s="2110"/>
      <c r="L255" s="2114"/>
      <c r="M255" s="2114"/>
      <c r="N255" s="2115"/>
    </row>
    <row r="256" spans="3:14" ht="16.5">
      <c r="C256" s="2053"/>
      <c r="D256" s="2053"/>
      <c r="E256" s="2053"/>
      <c r="F256" s="2053"/>
      <c r="G256" s="2053"/>
      <c r="H256" s="2053"/>
      <c r="N256" s="2053"/>
    </row>
    <row r="257" spans="3:14" ht="16.5">
      <c r="C257" s="2053"/>
      <c r="D257" s="2053"/>
      <c r="E257" s="2053"/>
      <c r="F257" s="2053"/>
      <c r="G257" s="2053"/>
      <c r="H257" s="2053"/>
      <c r="N257" s="2053"/>
    </row>
    <row r="258" spans="3:14" ht="16.5">
      <c r="C258" s="2053"/>
      <c r="D258" s="2053"/>
      <c r="E258" s="2053"/>
      <c r="F258" s="2053"/>
      <c r="G258" s="2053"/>
      <c r="H258" s="2053"/>
      <c r="N258" s="2053"/>
    </row>
  </sheetData>
  <sheetProtection/>
  <mergeCells count="93">
    <mergeCell ref="B245:N245"/>
    <mergeCell ref="Q4:S4"/>
    <mergeCell ref="A222:F222"/>
    <mergeCell ref="A34:B35"/>
    <mergeCell ref="I244:L244"/>
    <mergeCell ref="B242:C242"/>
    <mergeCell ref="A220:F220"/>
    <mergeCell ref="A231:F231"/>
    <mergeCell ref="A232:F232"/>
    <mergeCell ref="A233:F233"/>
    <mergeCell ref="B244:C244"/>
    <mergeCell ref="A115:B115"/>
    <mergeCell ref="A120:B120"/>
    <mergeCell ref="A121:B121"/>
    <mergeCell ref="A122:B122"/>
    <mergeCell ref="J5:J7"/>
    <mergeCell ref="A37:B37"/>
    <mergeCell ref="A235:M235"/>
    <mergeCell ref="L5:L7"/>
    <mergeCell ref="A125:S125"/>
    <mergeCell ref="A124:S124"/>
    <mergeCell ref="N2:S3"/>
    <mergeCell ref="H3:H7"/>
    <mergeCell ref="I3:L3"/>
    <mergeCell ref="M3:M7"/>
    <mergeCell ref="D229:F229"/>
    <mergeCell ref="H229:K229"/>
    <mergeCell ref="H2:M2"/>
    <mergeCell ref="A221:F221"/>
    <mergeCell ref="A223:M223"/>
    <mergeCell ref="E242:G242"/>
    <mergeCell ref="I242:L242"/>
    <mergeCell ref="E244:G244"/>
    <mergeCell ref="A228:M228"/>
    <mergeCell ref="C4:C7"/>
    <mergeCell ref="D4:D7"/>
    <mergeCell ref="E4:F4"/>
    <mergeCell ref="I4:I7"/>
    <mergeCell ref="A39:S39"/>
    <mergeCell ref="K5:K7"/>
    <mergeCell ref="N6:S6"/>
    <mergeCell ref="A1:S1"/>
    <mergeCell ref="A2:A7"/>
    <mergeCell ref="B2:B7"/>
    <mergeCell ref="C2:F3"/>
    <mergeCell ref="G2:G7"/>
    <mergeCell ref="J4:L4"/>
    <mergeCell ref="A154:B154"/>
    <mergeCell ref="E5:E7"/>
    <mergeCell ref="F5:F7"/>
    <mergeCell ref="N4:P4"/>
    <mergeCell ref="A111:B111"/>
    <mergeCell ref="A9:S9"/>
    <mergeCell ref="A10:S10"/>
    <mergeCell ref="A36:B36"/>
    <mergeCell ref="A38:B38"/>
    <mergeCell ref="A63:B63"/>
    <mergeCell ref="A64:B64"/>
    <mergeCell ref="A65:B65"/>
    <mergeCell ref="A66:S66"/>
    <mergeCell ref="A110:B110"/>
    <mergeCell ref="A112:B112"/>
    <mergeCell ref="A113:S113"/>
    <mergeCell ref="A114:S114"/>
    <mergeCell ref="N229:P229"/>
    <mergeCell ref="Q229:S229"/>
    <mergeCell ref="A225:M225"/>
    <mergeCell ref="A226:M226"/>
    <mergeCell ref="A203:S203"/>
    <mergeCell ref="A213:S213"/>
    <mergeCell ref="A210:B210"/>
    <mergeCell ref="A211:B211"/>
    <mergeCell ref="A199:B199"/>
    <mergeCell ref="Q240:S240"/>
    <mergeCell ref="A224:M224"/>
    <mergeCell ref="A216:B216"/>
    <mergeCell ref="A215:B215"/>
    <mergeCell ref="A158:S158"/>
    <mergeCell ref="A198:B198"/>
    <mergeCell ref="A217:B217"/>
    <mergeCell ref="I208:M208"/>
    <mergeCell ref="A227:M227"/>
    <mergeCell ref="A234:M234"/>
    <mergeCell ref="A200:B200"/>
    <mergeCell ref="A212:B212"/>
    <mergeCell ref="A155:B155"/>
    <mergeCell ref="A156:B156"/>
    <mergeCell ref="I209:M209"/>
    <mergeCell ref="N240:P240"/>
    <mergeCell ref="A236:M236"/>
    <mergeCell ref="A237:M237"/>
    <mergeCell ref="A238:M238"/>
    <mergeCell ref="A239:M239"/>
  </mergeCells>
  <printOptions horizontalCentered="1"/>
  <pageMargins left="0.1968503937007874" right="0.1968503937007874" top="0.6692913385826772" bottom="0.3937007874015748" header="0" footer="0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view="pageBreakPreview" zoomScale="80" zoomScaleNormal="75" zoomScaleSheetLayoutView="80" zoomScalePageLayoutView="0" workbookViewId="0" topLeftCell="A4">
      <selection activeCell="A2" sqref="A2:A7"/>
    </sheetView>
  </sheetViews>
  <sheetFormatPr defaultColWidth="9.00390625" defaultRowHeight="12.75"/>
  <cols>
    <col min="1" max="1" width="11.375" style="2607" customWidth="1"/>
    <col min="2" max="2" width="55.625" style="1872" customWidth="1"/>
    <col min="3" max="3" width="6.25390625" style="2629" customWidth="1"/>
    <col min="4" max="4" width="10.00390625" style="2630" customWidth="1"/>
    <col min="5" max="5" width="6.75390625" style="2630" customWidth="1"/>
    <col min="6" max="6" width="8.25390625" style="2629" customWidth="1"/>
    <col min="7" max="7" width="11.625" style="2629" hidden="1" customWidth="1"/>
    <col min="8" max="8" width="9.875" style="2629" hidden="1" customWidth="1"/>
    <col min="9" max="9" width="8.25390625" style="1872" customWidth="1"/>
    <col min="10" max="10" width="7.625" style="1872" customWidth="1"/>
    <col min="11" max="11" width="6.875" style="1872" customWidth="1"/>
    <col min="12" max="12" width="7.375" style="1872" customWidth="1"/>
    <col min="13" max="13" width="9.25390625" style="1872" customWidth="1"/>
    <col min="14" max="14" width="16.625" style="2631" customWidth="1"/>
    <col min="15" max="15" width="7.75390625" style="2053" hidden="1" customWidth="1"/>
    <col min="16" max="18" width="7.25390625" style="2053" hidden="1" customWidth="1"/>
    <col min="19" max="19" width="6.875" style="2053" hidden="1" customWidth="1"/>
    <col min="20" max="23" width="0" style="29" hidden="1" customWidth="1"/>
    <col min="24" max="24" width="5.375" style="29" hidden="1" customWidth="1"/>
    <col min="25" max="25" width="26.875" style="29" customWidth="1"/>
    <col min="26" max="26" width="15.25390625" style="29" customWidth="1"/>
    <col min="27" max="16384" width="9.125" style="29" customWidth="1"/>
  </cols>
  <sheetData>
    <row r="1" spans="1:19" ht="17.25" thickBot="1">
      <c r="A1" s="3167" t="s">
        <v>342</v>
      </c>
      <c r="B1" s="3168"/>
      <c r="C1" s="3168"/>
      <c r="D1" s="3168"/>
      <c r="E1" s="3168"/>
      <c r="F1" s="3168"/>
      <c r="G1" s="3168"/>
      <c r="H1" s="3168"/>
      <c r="I1" s="3168"/>
      <c r="J1" s="3168"/>
      <c r="K1" s="3168"/>
      <c r="L1" s="3168"/>
      <c r="M1" s="3168"/>
      <c r="N1" s="3168"/>
      <c r="O1" s="3168"/>
      <c r="P1" s="3168"/>
      <c r="Q1" s="3168"/>
      <c r="R1" s="3168"/>
      <c r="S1" s="3169"/>
    </row>
    <row r="2" spans="1:25" ht="16.5">
      <c r="A2" s="3237" t="s">
        <v>109</v>
      </c>
      <c r="B2" s="3238" t="s">
        <v>26</v>
      </c>
      <c r="C2" s="3239" t="s">
        <v>312</v>
      </c>
      <c r="D2" s="3239"/>
      <c r="E2" s="3239"/>
      <c r="F2" s="3239"/>
      <c r="G2" s="3240" t="s">
        <v>110</v>
      </c>
      <c r="H2" s="3181" t="s">
        <v>111</v>
      </c>
      <c r="I2" s="3181"/>
      <c r="J2" s="3181"/>
      <c r="K2" s="3181"/>
      <c r="L2" s="3181"/>
      <c r="M2" s="3181"/>
      <c r="N2" s="3197"/>
      <c r="O2" s="3198"/>
      <c r="P2" s="3198"/>
      <c r="Q2" s="3198"/>
      <c r="R2" s="3198"/>
      <c r="S2" s="3199"/>
      <c r="Y2" s="3242" t="s">
        <v>343</v>
      </c>
    </row>
    <row r="3" spans="1:25" ht="16.5">
      <c r="A3" s="3237"/>
      <c r="B3" s="3238"/>
      <c r="C3" s="3239"/>
      <c r="D3" s="3239"/>
      <c r="E3" s="3239"/>
      <c r="F3" s="3239"/>
      <c r="G3" s="3240"/>
      <c r="H3" s="3241" t="s">
        <v>23</v>
      </c>
      <c r="I3" s="3238" t="s">
        <v>113</v>
      </c>
      <c r="J3" s="3238"/>
      <c r="K3" s="3238"/>
      <c r="L3" s="3238"/>
      <c r="M3" s="3241" t="s">
        <v>24</v>
      </c>
      <c r="N3" s="3200"/>
      <c r="O3" s="3201"/>
      <c r="P3" s="3201"/>
      <c r="Q3" s="3201"/>
      <c r="R3" s="3201"/>
      <c r="S3" s="3202"/>
      <c r="Y3" s="3242"/>
    </row>
    <row r="4" spans="1:25" ht="16.5">
      <c r="A4" s="3237"/>
      <c r="B4" s="3238"/>
      <c r="C4" s="3241" t="s">
        <v>114</v>
      </c>
      <c r="D4" s="3241" t="s">
        <v>115</v>
      </c>
      <c r="E4" s="3181" t="s">
        <v>116</v>
      </c>
      <c r="F4" s="3181"/>
      <c r="G4" s="3240"/>
      <c r="H4" s="3241"/>
      <c r="I4" s="3241" t="s">
        <v>21</v>
      </c>
      <c r="J4" s="3181" t="s">
        <v>117</v>
      </c>
      <c r="K4" s="3181"/>
      <c r="L4" s="3181"/>
      <c r="M4" s="3241"/>
      <c r="N4" s="3156" t="s">
        <v>270</v>
      </c>
      <c r="O4" s="3157"/>
      <c r="P4" s="3158"/>
      <c r="Q4" s="3203" t="s">
        <v>271</v>
      </c>
      <c r="R4" s="3203"/>
      <c r="S4" s="3227"/>
      <c r="Y4" s="3242"/>
    </row>
    <row r="5" spans="1:25" ht="16.5" customHeight="1">
      <c r="A5" s="3237"/>
      <c r="B5" s="3238"/>
      <c r="C5" s="3241"/>
      <c r="D5" s="3241"/>
      <c r="E5" s="3241" t="s">
        <v>118</v>
      </c>
      <c r="F5" s="3241" t="s">
        <v>119</v>
      </c>
      <c r="G5" s="3240"/>
      <c r="H5" s="3241"/>
      <c r="I5" s="3241"/>
      <c r="J5" s="3241" t="s">
        <v>25</v>
      </c>
      <c r="K5" s="3241" t="s">
        <v>120</v>
      </c>
      <c r="L5" s="3241" t="s">
        <v>275</v>
      </c>
      <c r="M5" s="3241"/>
      <c r="N5" s="2606">
        <v>1</v>
      </c>
      <c r="O5" s="2598" t="s">
        <v>313</v>
      </c>
      <c r="P5" s="1851" t="s">
        <v>314</v>
      </c>
      <c r="Q5" s="1851">
        <v>3</v>
      </c>
      <c r="R5" s="1851" t="s">
        <v>315</v>
      </c>
      <c r="S5" s="1852" t="s">
        <v>316</v>
      </c>
      <c r="Y5" s="3242"/>
    </row>
    <row r="6" spans="1:25" ht="17.25" thickBot="1">
      <c r="A6" s="3237"/>
      <c r="B6" s="3238"/>
      <c r="C6" s="3241"/>
      <c r="D6" s="3241"/>
      <c r="E6" s="3241"/>
      <c r="F6" s="3241"/>
      <c r="G6" s="3240"/>
      <c r="H6" s="3241"/>
      <c r="I6" s="3241"/>
      <c r="J6" s="3241"/>
      <c r="K6" s="3241"/>
      <c r="L6" s="3241"/>
      <c r="M6" s="3241"/>
      <c r="N6" s="3164"/>
      <c r="O6" s="3165"/>
      <c r="P6" s="3165"/>
      <c r="Q6" s="3165"/>
      <c r="R6" s="3165"/>
      <c r="S6" s="3166"/>
      <c r="Y6" s="3242"/>
    </row>
    <row r="7" spans="1:25" ht="51" customHeight="1" thickBot="1">
      <c r="A7" s="3237"/>
      <c r="B7" s="3238"/>
      <c r="C7" s="3241"/>
      <c r="D7" s="3241"/>
      <c r="E7" s="3241"/>
      <c r="F7" s="3241"/>
      <c r="G7" s="3240"/>
      <c r="H7" s="3241"/>
      <c r="I7" s="3241"/>
      <c r="J7" s="3241"/>
      <c r="K7" s="3241"/>
      <c r="L7" s="3241"/>
      <c r="M7" s="3241"/>
      <c r="N7" s="2594" t="s">
        <v>341</v>
      </c>
      <c r="O7" s="2599">
        <v>9</v>
      </c>
      <c r="P7" s="2538">
        <v>9</v>
      </c>
      <c r="Q7" s="2539">
        <v>15</v>
      </c>
      <c r="R7" s="2537">
        <v>9</v>
      </c>
      <c r="S7" s="2538">
        <v>8</v>
      </c>
      <c r="Y7" s="3242"/>
    </row>
    <row r="8" spans="1:25" ht="17.25">
      <c r="A8" s="2607" t="s">
        <v>130</v>
      </c>
      <c r="B8" s="2608" t="s">
        <v>105</v>
      </c>
      <c r="C8" s="2609"/>
      <c r="D8" s="1878"/>
      <c r="E8" s="1878"/>
      <c r="F8" s="2610"/>
      <c r="G8" s="2611">
        <v>4.5</v>
      </c>
      <c r="H8" s="2593">
        <v>135</v>
      </c>
      <c r="I8" s="2592"/>
      <c r="J8" s="1869"/>
      <c r="K8" s="1869"/>
      <c r="L8" s="1869"/>
      <c r="M8" s="1869"/>
      <c r="N8" s="1119"/>
      <c r="O8" s="2233"/>
      <c r="P8" s="2495"/>
      <c r="Q8" s="1106"/>
      <c r="R8" s="2496"/>
      <c r="S8" s="2495"/>
      <c r="Y8" s="74"/>
    </row>
    <row r="9" spans="1:25" ht="17.25" thickBot="1">
      <c r="A9" s="2607" t="s">
        <v>131</v>
      </c>
      <c r="B9" s="2612" t="s">
        <v>103</v>
      </c>
      <c r="C9" s="2593">
        <v>1</v>
      </c>
      <c r="D9" s="2158"/>
      <c r="E9" s="2158"/>
      <c r="F9" s="2613"/>
      <c r="G9" s="2614">
        <v>1.5</v>
      </c>
      <c r="H9" s="2592">
        <v>45</v>
      </c>
      <c r="I9" s="2592">
        <v>15</v>
      </c>
      <c r="J9" s="2592">
        <v>15</v>
      </c>
      <c r="K9" s="2592"/>
      <c r="L9" s="2592"/>
      <c r="M9" s="1119">
        <v>30</v>
      </c>
      <c r="N9" s="1977">
        <v>1</v>
      </c>
      <c r="O9" s="2600"/>
      <c r="P9" s="1908"/>
      <c r="Q9" s="1123"/>
      <c r="R9" s="1907"/>
      <c r="S9" s="1908"/>
      <c r="Y9" s="74"/>
    </row>
    <row r="10" spans="1:25" ht="32.25" thickBot="1">
      <c r="A10" s="2607" t="s">
        <v>331</v>
      </c>
      <c r="B10" s="2615" t="s">
        <v>79</v>
      </c>
      <c r="C10" s="978"/>
      <c r="D10" s="978" t="s">
        <v>317</v>
      </c>
      <c r="E10" s="978"/>
      <c r="F10" s="982"/>
      <c r="G10" s="1119">
        <v>4.5</v>
      </c>
      <c r="H10" s="2592">
        <v>135</v>
      </c>
      <c r="I10" s="982">
        <v>60</v>
      </c>
      <c r="J10" s="982"/>
      <c r="K10" s="982"/>
      <c r="L10" s="982">
        <v>60</v>
      </c>
      <c r="M10" s="2616">
        <v>75</v>
      </c>
      <c r="N10" s="982" t="s">
        <v>185</v>
      </c>
      <c r="O10" s="2119" t="s">
        <v>185</v>
      </c>
      <c r="P10" s="1959" t="s">
        <v>185</v>
      </c>
      <c r="Q10" s="2295"/>
      <c r="R10" s="1958"/>
      <c r="S10" s="1959"/>
      <c r="Y10" s="74"/>
    </row>
    <row r="11" spans="1:25" ht="19.5">
      <c r="A11" s="2261" t="s">
        <v>133</v>
      </c>
      <c r="B11" s="2617" t="s">
        <v>261</v>
      </c>
      <c r="C11" s="2172"/>
      <c r="D11" s="2172"/>
      <c r="E11" s="2172"/>
      <c r="F11" s="2172"/>
      <c r="G11" s="2611">
        <v>3</v>
      </c>
      <c r="H11" s="2618">
        <v>90</v>
      </c>
      <c r="I11" s="2618"/>
      <c r="J11" s="2177"/>
      <c r="K11" s="2177"/>
      <c r="L11" s="2177"/>
      <c r="M11" s="2177"/>
      <c r="N11" s="2177"/>
      <c r="O11" s="2601"/>
      <c r="P11" s="1931"/>
      <c r="Q11" s="1932"/>
      <c r="R11" s="1930"/>
      <c r="S11" s="1931"/>
      <c r="Y11" s="74"/>
    </row>
    <row r="12" spans="1:25" ht="20.25" thickBot="1">
      <c r="A12" s="2261" t="s">
        <v>269</v>
      </c>
      <c r="B12" s="2619" t="s">
        <v>52</v>
      </c>
      <c r="C12" s="2172"/>
      <c r="D12" s="2618">
        <v>1</v>
      </c>
      <c r="E12" s="2172"/>
      <c r="F12" s="2172"/>
      <c r="G12" s="2611">
        <v>1</v>
      </c>
      <c r="H12" s="2618">
        <v>30</v>
      </c>
      <c r="I12" s="2618">
        <v>14</v>
      </c>
      <c r="J12" s="2618">
        <v>8</v>
      </c>
      <c r="K12" s="2618"/>
      <c r="L12" s="2618">
        <v>6</v>
      </c>
      <c r="M12" s="2618">
        <v>16</v>
      </c>
      <c r="N12" s="2618">
        <v>1</v>
      </c>
      <c r="O12" s="2602"/>
      <c r="P12" s="1939"/>
      <c r="Q12" s="1940"/>
      <c r="R12" s="1938"/>
      <c r="S12" s="1939"/>
      <c r="Y12" s="74"/>
    </row>
    <row r="13" spans="1:25" ht="16.5">
      <c r="A13" s="2620" t="s">
        <v>137</v>
      </c>
      <c r="B13" s="2621" t="s">
        <v>93</v>
      </c>
      <c r="C13" s="1095"/>
      <c r="D13" s="2297"/>
      <c r="E13" s="2300"/>
      <c r="F13" s="2262"/>
      <c r="G13" s="2611">
        <v>8</v>
      </c>
      <c r="H13" s="1516">
        <v>240</v>
      </c>
      <c r="I13" s="1516"/>
      <c r="J13" s="1516"/>
      <c r="K13" s="1516"/>
      <c r="L13" s="1516"/>
      <c r="M13" s="1516"/>
      <c r="N13" s="982"/>
      <c r="O13" s="2119"/>
      <c r="P13" s="1959"/>
      <c r="Q13" s="2119"/>
      <c r="R13" s="1958"/>
      <c r="S13" s="1959"/>
      <c r="Y13" s="74"/>
    </row>
    <row r="14" spans="1:25" ht="17.25" thickBot="1">
      <c r="A14" s="2622" t="s">
        <v>328</v>
      </c>
      <c r="B14" s="2623" t="s">
        <v>52</v>
      </c>
      <c r="C14" s="2157"/>
      <c r="D14" s="2157">
        <v>1</v>
      </c>
      <c r="E14" s="2157"/>
      <c r="F14" s="2157"/>
      <c r="G14" s="2611">
        <v>4</v>
      </c>
      <c r="H14" s="1977">
        <v>120</v>
      </c>
      <c r="I14" s="2209">
        <v>45</v>
      </c>
      <c r="J14" s="2209">
        <v>15</v>
      </c>
      <c r="K14" s="2209">
        <v>30</v>
      </c>
      <c r="L14" s="2209"/>
      <c r="M14" s="2209">
        <v>75</v>
      </c>
      <c r="N14" s="1977">
        <v>3</v>
      </c>
      <c r="O14" s="1906"/>
      <c r="P14" s="2200"/>
      <c r="Q14" s="2201"/>
      <c r="R14" s="727"/>
      <c r="S14" s="666"/>
      <c r="Y14" s="74"/>
    </row>
    <row r="15" spans="1:25" ht="17.25" thickBot="1">
      <c r="A15" s="2620" t="s">
        <v>138</v>
      </c>
      <c r="B15" s="2612" t="s">
        <v>38</v>
      </c>
      <c r="C15" s="1878"/>
      <c r="D15" s="2355">
        <v>1</v>
      </c>
      <c r="E15" s="2356"/>
      <c r="F15" s="2356"/>
      <c r="G15" s="2614">
        <v>4</v>
      </c>
      <c r="H15" s="1977">
        <v>120</v>
      </c>
      <c r="I15" s="2158">
        <v>45</v>
      </c>
      <c r="J15" s="2158">
        <v>30</v>
      </c>
      <c r="K15" s="2158"/>
      <c r="L15" s="2158">
        <v>15</v>
      </c>
      <c r="M15" s="2158">
        <v>75</v>
      </c>
      <c r="N15" s="1977">
        <v>3</v>
      </c>
      <c r="O15" s="2603"/>
      <c r="P15" s="2223"/>
      <c r="Q15" s="2224"/>
      <c r="R15" s="1961"/>
      <c r="S15" s="1962"/>
      <c r="Y15" s="74"/>
    </row>
    <row r="16" spans="1:25" ht="16.5">
      <c r="A16" s="2620" t="s">
        <v>141</v>
      </c>
      <c r="B16" s="2621" t="s">
        <v>39</v>
      </c>
      <c r="C16" s="1095"/>
      <c r="D16" s="2261"/>
      <c r="E16" s="2262"/>
      <c r="F16" s="2262"/>
      <c r="G16" s="2611">
        <v>14</v>
      </c>
      <c r="H16" s="1516">
        <v>420</v>
      </c>
      <c r="I16" s="1516"/>
      <c r="J16" s="1516"/>
      <c r="K16" s="1516"/>
      <c r="L16" s="1516"/>
      <c r="M16" s="1516"/>
      <c r="N16" s="982"/>
      <c r="O16" s="2119"/>
      <c r="P16" s="1959"/>
      <c r="Q16" s="2119"/>
      <c r="R16" s="1958"/>
      <c r="S16" s="1959"/>
      <c r="Y16" s="74"/>
    </row>
    <row r="17" spans="1:25" ht="17.25" thickBot="1">
      <c r="A17" s="2624" t="s">
        <v>139</v>
      </c>
      <c r="B17" s="2623" t="s">
        <v>52</v>
      </c>
      <c r="C17" s="2157">
        <v>1</v>
      </c>
      <c r="D17" s="2157"/>
      <c r="E17" s="2158"/>
      <c r="F17" s="2158"/>
      <c r="G17" s="2095">
        <v>7</v>
      </c>
      <c r="H17" s="1977">
        <v>210</v>
      </c>
      <c r="I17" s="2158">
        <v>105</v>
      </c>
      <c r="J17" s="2158">
        <v>45</v>
      </c>
      <c r="K17" s="2158"/>
      <c r="L17" s="2158">
        <v>60</v>
      </c>
      <c r="M17" s="2158">
        <v>105</v>
      </c>
      <c r="N17" s="1977">
        <v>7</v>
      </c>
      <c r="O17" s="1917"/>
      <c r="P17" s="2249"/>
      <c r="Q17" s="2250"/>
      <c r="R17" s="1966"/>
      <c r="S17" s="1967"/>
      <c r="Y17" s="74"/>
    </row>
    <row r="18" spans="1:25" ht="16.5">
      <c r="A18" s="2620" t="s">
        <v>263</v>
      </c>
      <c r="B18" s="2623" t="s">
        <v>32</v>
      </c>
      <c r="C18" s="2157"/>
      <c r="D18" s="2157"/>
      <c r="E18" s="2158"/>
      <c r="F18" s="2158"/>
      <c r="G18" s="2625">
        <v>6</v>
      </c>
      <c r="H18" s="1977">
        <v>180</v>
      </c>
      <c r="I18" s="2158"/>
      <c r="J18" s="2158"/>
      <c r="K18" s="2158"/>
      <c r="L18" s="2158"/>
      <c r="M18" s="2158"/>
      <c r="N18" s="1977"/>
      <c r="O18" s="1898"/>
      <c r="P18" s="2232"/>
      <c r="Q18" s="1087"/>
      <c r="R18" s="672"/>
      <c r="S18" s="630"/>
      <c r="Y18" s="74"/>
    </row>
    <row r="19" spans="1:25" ht="17.25" thickBot="1">
      <c r="A19" s="2624" t="s">
        <v>264</v>
      </c>
      <c r="B19" s="2612" t="s">
        <v>103</v>
      </c>
      <c r="C19" s="2157">
        <v>1</v>
      </c>
      <c r="D19" s="2157"/>
      <c r="E19" s="2158"/>
      <c r="F19" s="2158"/>
      <c r="G19" s="2625">
        <v>3.5</v>
      </c>
      <c r="H19" s="1977">
        <v>105</v>
      </c>
      <c r="I19" s="2158">
        <v>45</v>
      </c>
      <c r="J19" s="2158">
        <v>30</v>
      </c>
      <c r="K19" s="2158"/>
      <c r="L19" s="2158">
        <v>15</v>
      </c>
      <c r="M19" s="2158">
        <v>60</v>
      </c>
      <c r="N19" s="1977">
        <v>3</v>
      </c>
      <c r="O19" s="1906"/>
      <c r="P19" s="2200"/>
      <c r="Q19" s="1995"/>
      <c r="R19" s="727"/>
      <c r="S19" s="666"/>
      <c r="Y19" s="74"/>
    </row>
    <row r="20" spans="1:25" ht="16.5">
      <c r="A20" s="2620" t="s">
        <v>329</v>
      </c>
      <c r="B20" s="2621" t="s">
        <v>31</v>
      </c>
      <c r="C20" s="2297"/>
      <c r="D20" s="2261"/>
      <c r="E20" s="2262"/>
      <c r="F20" s="2262"/>
      <c r="G20" s="2611">
        <v>6</v>
      </c>
      <c r="H20" s="1516">
        <v>180</v>
      </c>
      <c r="I20" s="1516"/>
      <c r="J20" s="1516"/>
      <c r="K20" s="1516"/>
      <c r="L20" s="1516"/>
      <c r="M20" s="1516"/>
      <c r="N20" s="982"/>
      <c r="O20" s="2023"/>
      <c r="P20" s="967"/>
      <c r="Q20" s="2023"/>
      <c r="R20" s="974"/>
      <c r="S20" s="967"/>
      <c r="Y20" s="74"/>
    </row>
    <row r="21" spans="1:25" ht="17.25" thickBot="1">
      <c r="A21" s="2622" t="s">
        <v>330</v>
      </c>
      <c r="B21" s="2623" t="s">
        <v>52</v>
      </c>
      <c r="C21" s="2157">
        <v>1</v>
      </c>
      <c r="D21" s="2157"/>
      <c r="E21" s="2623"/>
      <c r="F21" s="2623"/>
      <c r="G21" s="2095">
        <v>3.5</v>
      </c>
      <c r="H21" s="1977">
        <v>105</v>
      </c>
      <c r="I21" s="2158">
        <v>45</v>
      </c>
      <c r="J21" s="2158">
        <v>30</v>
      </c>
      <c r="K21" s="2158"/>
      <c r="L21" s="2158">
        <v>15</v>
      </c>
      <c r="M21" s="2158">
        <v>60</v>
      </c>
      <c r="N21" s="1977">
        <v>3</v>
      </c>
      <c r="O21" s="1901"/>
      <c r="P21" s="2211"/>
      <c r="Q21" s="2212"/>
      <c r="R21" s="651"/>
      <c r="S21" s="652"/>
      <c r="Y21" s="74"/>
    </row>
    <row r="22" spans="1:25" ht="16.5">
      <c r="A22" s="2626" t="s">
        <v>225</v>
      </c>
      <c r="B22" s="2621" t="s">
        <v>41</v>
      </c>
      <c r="C22" s="1095"/>
      <c r="D22" s="2261"/>
      <c r="E22" s="2261"/>
      <c r="F22" s="2627"/>
      <c r="G22" s="2611">
        <v>3</v>
      </c>
      <c r="H22" s="2592">
        <v>90</v>
      </c>
      <c r="I22" s="2299"/>
      <c r="J22" s="2299"/>
      <c r="K22" s="2300"/>
      <c r="L22" s="2300"/>
      <c r="M22" s="1878"/>
      <c r="N22" s="982"/>
      <c r="O22" s="2119"/>
      <c r="P22" s="630"/>
      <c r="Q22" s="2296"/>
      <c r="R22" s="629"/>
      <c r="S22" s="630"/>
      <c r="Y22" s="74"/>
    </row>
    <row r="23" spans="1:25" ht="17.25" thickBot="1">
      <c r="A23" s="2626" t="s">
        <v>226</v>
      </c>
      <c r="B23" s="2612" t="s">
        <v>52</v>
      </c>
      <c r="C23" s="1095"/>
      <c r="D23" s="2593">
        <v>1</v>
      </c>
      <c r="E23" s="2593"/>
      <c r="F23" s="2157"/>
      <c r="G23" s="2614">
        <v>2</v>
      </c>
      <c r="H23" s="1878">
        <v>60</v>
      </c>
      <c r="I23" s="2593">
        <v>24</v>
      </c>
      <c r="J23" s="2593">
        <v>16</v>
      </c>
      <c r="K23" s="2593"/>
      <c r="L23" s="2593">
        <v>8</v>
      </c>
      <c r="M23" s="2593">
        <v>36</v>
      </c>
      <c r="N23" s="2628">
        <v>1.5</v>
      </c>
      <c r="O23" s="2604"/>
      <c r="P23" s="1989"/>
      <c r="Q23" s="2340"/>
      <c r="R23" s="727"/>
      <c r="S23" s="666"/>
      <c r="Y23" s="74"/>
    </row>
    <row r="24" spans="1:25" ht="16.5">
      <c r="A24" s="2626" t="s">
        <v>227</v>
      </c>
      <c r="B24" s="2612" t="s">
        <v>58</v>
      </c>
      <c r="C24" s="1095"/>
      <c r="D24" s="1993"/>
      <c r="E24" s="2097"/>
      <c r="F24" s="2097"/>
      <c r="G24" s="2611">
        <v>3</v>
      </c>
      <c r="H24" s="2592">
        <v>90</v>
      </c>
      <c r="I24" s="2356"/>
      <c r="J24" s="2356"/>
      <c r="K24" s="2356"/>
      <c r="L24" s="2356"/>
      <c r="M24" s="2356"/>
      <c r="N24" s="2356"/>
      <c r="O24" s="2605"/>
      <c r="P24" s="710"/>
      <c r="Q24" s="2342"/>
      <c r="R24" s="709"/>
      <c r="S24" s="710"/>
      <c r="Y24" s="74"/>
    </row>
    <row r="25" spans="1:25" ht="17.25" thickBot="1">
      <c r="A25" s="2626" t="s">
        <v>228</v>
      </c>
      <c r="B25" s="2612" t="s">
        <v>52</v>
      </c>
      <c r="C25" s="1095"/>
      <c r="D25" s="2593">
        <v>1</v>
      </c>
      <c r="E25" s="2593"/>
      <c r="F25" s="2593"/>
      <c r="G25" s="2614">
        <v>2</v>
      </c>
      <c r="H25" s="1878">
        <v>60</v>
      </c>
      <c r="I25" s="2593">
        <v>24</v>
      </c>
      <c r="J25" s="1095">
        <v>16</v>
      </c>
      <c r="K25" s="2593"/>
      <c r="L25" s="2593">
        <v>8</v>
      </c>
      <c r="M25" s="2593">
        <v>36</v>
      </c>
      <c r="N25" s="2628">
        <v>1.5</v>
      </c>
      <c r="O25" s="2604"/>
      <c r="P25" s="1989"/>
      <c r="Q25" s="2340"/>
      <c r="R25" s="727"/>
      <c r="S25" s="666"/>
      <c r="Y25" s="74"/>
    </row>
    <row r="26" ht="16.5">
      <c r="Y26" s="74"/>
    </row>
    <row r="27" spans="14:25" ht="16.5">
      <c r="N27" s="2631">
        <v>26</v>
      </c>
      <c r="Y27" s="74"/>
    </row>
  </sheetData>
  <sheetProtection/>
  <mergeCells count="24">
    <mergeCell ref="Y2:Y7"/>
    <mergeCell ref="Q4:S4"/>
    <mergeCell ref="E5:E7"/>
    <mergeCell ref="F5:F7"/>
    <mergeCell ref="J5:J7"/>
    <mergeCell ref="K5:K7"/>
    <mergeCell ref="L5:L7"/>
    <mergeCell ref="N6:S6"/>
    <mergeCell ref="C4:C7"/>
    <mergeCell ref="D4:D7"/>
    <mergeCell ref="E4:F4"/>
    <mergeCell ref="I4:I7"/>
    <mergeCell ref="J4:L4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M3:M7"/>
  </mergeCells>
  <printOptions horizontalCentered="1"/>
  <pageMargins left="0.1968503937007874" right="0.1968503937007874" top="0.6692913385826772" bottom="0.3937007874015748" header="0" footer="0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view="pageBreakPreview" zoomScale="80" zoomScaleNormal="75" zoomScaleSheetLayoutView="80" zoomScalePageLayoutView="0" workbookViewId="0" topLeftCell="A1">
      <selection activeCell="A2" sqref="A2:A7"/>
    </sheetView>
  </sheetViews>
  <sheetFormatPr defaultColWidth="9.00390625" defaultRowHeight="12.75"/>
  <cols>
    <col min="1" max="1" width="11.375" style="2050" customWidth="1"/>
    <col min="2" max="2" width="55.625" style="2053" customWidth="1"/>
    <col min="3" max="3" width="6.25390625" style="2051" customWidth="1"/>
    <col min="4" max="4" width="10.00390625" style="2052" customWidth="1"/>
    <col min="5" max="5" width="6.75390625" style="2052" customWidth="1"/>
    <col min="6" max="6" width="8.25390625" style="2051" customWidth="1"/>
    <col min="7" max="7" width="11.625" style="2051" hidden="1" customWidth="1"/>
    <col min="8" max="8" width="9.875" style="2051" hidden="1" customWidth="1"/>
    <col min="9" max="9" width="8.25390625" style="2053" customWidth="1"/>
    <col min="10" max="10" width="7.625" style="2053" customWidth="1"/>
    <col min="11" max="11" width="6.875" style="2053" customWidth="1"/>
    <col min="12" max="12" width="7.375" style="2053" customWidth="1"/>
    <col min="13" max="13" width="9.25390625" style="2053" hidden="1" customWidth="1"/>
    <col min="14" max="14" width="8.00390625" style="2054" hidden="1" customWidth="1"/>
    <col min="15" max="15" width="15.625" style="2053" customWidth="1"/>
    <col min="16" max="18" width="7.25390625" style="2053" hidden="1" customWidth="1"/>
    <col min="19" max="19" width="6.875" style="2053" hidden="1" customWidth="1"/>
    <col min="20" max="23" width="0" style="29" hidden="1" customWidth="1"/>
    <col min="24" max="24" width="0.12890625" style="29" hidden="1" customWidth="1"/>
    <col min="25" max="25" width="26.125" style="29" customWidth="1"/>
    <col min="26" max="16384" width="9.125" style="29" customWidth="1"/>
  </cols>
  <sheetData>
    <row r="1" spans="1:19" ht="17.25" thickBot="1">
      <c r="A1" s="3167" t="s">
        <v>344</v>
      </c>
      <c r="B1" s="3168"/>
      <c r="C1" s="3168"/>
      <c r="D1" s="3168"/>
      <c r="E1" s="3168"/>
      <c r="F1" s="3168"/>
      <c r="G1" s="3168"/>
      <c r="H1" s="3168"/>
      <c r="I1" s="3168"/>
      <c r="J1" s="3168"/>
      <c r="K1" s="3168"/>
      <c r="L1" s="3168"/>
      <c r="M1" s="3168"/>
      <c r="N1" s="3168"/>
      <c r="O1" s="3168"/>
      <c r="P1" s="3168"/>
      <c r="Q1" s="3168"/>
      <c r="R1" s="3168"/>
      <c r="S1" s="3169"/>
    </row>
    <row r="2" spans="1:25" ht="16.5">
      <c r="A2" s="3170" t="s">
        <v>109</v>
      </c>
      <c r="B2" s="3243" t="s">
        <v>26</v>
      </c>
      <c r="C2" s="3176" t="s">
        <v>312</v>
      </c>
      <c r="D2" s="3176"/>
      <c r="E2" s="3176"/>
      <c r="F2" s="3176"/>
      <c r="G2" s="3178" t="s">
        <v>110</v>
      </c>
      <c r="H2" s="3211" t="s">
        <v>111</v>
      </c>
      <c r="I2" s="3212"/>
      <c r="J2" s="3212"/>
      <c r="K2" s="3212"/>
      <c r="L2" s="3212"/>
      <c r="M2" s="3213"/>
      <c r="N2" s="3197"/>
      <c r="O2" s="3198"/>
      <c r="P2" s="3198"/>
      <c r="Q2" s="3198"/>
      <c r="R2" s="3198"/>
      <c r="S2" s="3199"/>
      <c r="Y2" s="3242" t="s">
        <v>343</v>
      </c>
    </row>
    <row r="3" spans="1:25" ht="16.5">
      <c r="A3" s="3171"/>
      <c r="B3" s="3244"/>
      <c r="C3" s="3177"/>
      <c r="D3" s="3177"/>
      <c r="E3" s="3177"/>
      <c r="F3" s="3177"/>
      <c r="G3" s="3179"/>
      <c r="H3" s="3187" t="s">
        <v>23</v>
      </c>
      <c r="I3" s="3203" t="s">
        <v>113</v>
      </c>
      <c r="J3" s="3204"/>
      <c r="K3" s="3204"/>
      <c r="L3" s="3204"/>
      <c r="M3" s="3205" t="s">
        <v>24</v>
      </c>
      <c r="N3" s="3200"/>
      <c r="O3" s="3201"/>
      <c r="P3" s="3201"/>
      <c r="Q3" s="3201"/>
      <c r="R3" s="3201"/>
      <c r="S3" s="3202"/>
      <c r="Y3" s="3242"/>
    </row>
    <row r="4" spans="1:25" ht="16.5">
      <c r="A4" s="3171"/>
      <c r="B4" s="3244"/>
      <c r="C4" s="3186" t="s">
        <v>114</v>
      </c>
      <c r="D4" s="3189" t="s">
        <v>115</v>
      </c>
      <c r="E4" s="3192" t="s">
        <v>116</v>
      </c>
      <c r="F4" s="3193"/>
      <c r="G4" s="3179"/>
      <c r="H4" s="3187"/>
      <c r="I4" s="3194" t="s">
        <v>21</v>
      </c>
      <c r="J4" s="3181" t="s">
        <v>117</v>
      </c>
      <c r="K4" s="3181"/>
      <c r="L4" s="3181"/>
      <c r="M4" s="3206"/>
      <c r="N4" s="3156" t="s">
        <v>270</v>
      </c>
      <c r="O4" s="3157"/>
      <c r="P4" s="3158"/>
      <c r="Q4" s="3203" t="s">
        <v>271</v>
      </c>
      <c r="R4" s="3203"/>
      <c r="S4" s="3227"/>
      <c r="Y4" s="3242"/>
    </row>
    <row r="5" spans="1:25" ht="16.5" customHeight="1">
      <c r="A5" s="3171"/>
      <c r="B5" s="3244"/>
      <c r="C5" s="3187"/>
      <c r="D5" s="3190"/>
      <c r="E5" s="3151" t="s">
        <v>118</v>
      </c>
      <c r="F5" s="3154" t="s">
        <v>119</v>
      </c>
      <c r="G5" s="3179"/>
      <c r="H5" s="3187"/>
      <c r="I5" s="3186"/>
      <c r="J5" s="3189" t="s">
        <v>25</v>
      </c>
      <c r="K5" s="3189" t="s">
        <v>120</v>
      </c>
      <c r="L5" s="3189" t="s">
        <v>275</v>
      </c>
      <c r="M5" s="3207"/>
      <c r="N5" s="1850">
        <v>1</v>
      </c>
      <c r="O5" s="1851" t="s">
        <v>313</v>
      </c>
      <c r="P5" s="1851" t="s">
        <v>314</v>
      </c>
      <c r="Q5" s="1851">
        <v>3</v>
      </c>
      <c r="R5" s="1851" t="s">
        <v>315</v>
      </c>
      <c r="S5" s="1852" t="s">
        <v>316</v>
      </c>
      <c r="Y5" s="3242"/>
    </row>
    <row r="6" spans="1:25" ht="17.25" thickBot="1">
      <c r="A6" s="3171"/>
      <c r="B6" s="3244"/>
      <c r="C6" s="3187"/>
      <c r="D6" s="3190"/>
      <c r="E6" s="3152"/>
      <c r="F6" s="3154"/>
      <c r="G6" s="3179"/>
      <c r="H6" s="3187"/>
      <c r="I6" s="3186"/>
      <c r="J6" s="3189"/>
      <c r="K6" s="3189"/>
      <c r="L6" s="3189"/>
      <c r="M6" s="3207"/>
      <c r="N6" s="3164"/>
      <c r="O6" s="3165"/>
      <c r="P6" s="3165"/>
      <c r="Q6" s="3165"/>
      <c r="R6" s="3165"/>
      <c r="S6" s="3166"/>
      <c r="Y6" s="3242"/>
    </row>
    <row r="7" spans="1:25" ht="51" customHeight="1" thickBot="1">
      <c r="A7" s="3172"/>
      <c r="B7" s="3245"/>
      <c r="C7" s="3188"/>
      <c r="D7" s="3191"/>
      <c r="E7" s="3153"/>
      <c r="F7" s="3155"/>
      <c r="G7" s="3180"/>
      <c r="H7" s="3188"/>
      <c r="I7" s="3195"/>
      <c r="J7" s="3196"/>
      <c r="K7" s="3196"/>
      <c r="L7" s="3196"/>
      <c r="M7" s="3208"/>
      <c r="N7" s="2536">
        <v>15</v>
      </c>
      <c r="O7" s="2537" t="s">
        <v>341</v>
      </c>
      <c r="P7" s="2538">
        <v>9</v>
      </c>
      <c r="Q7" s="2539">
        <v>15</v>
      </c>
      <c r="R7" s="2537">
        <v>9</v>
      </c>
      <c r="S7" s="2538">
        <v>8</v>
      </c>
      <c r="Y7" s="3242"/>
    </row>
    <row r="8" spans="1:25" ht="16.5">
      <c r="A8" s="1860" t="s">
        <v>127</v>
      </c>
      <c r="B8" s="2489" t="s">
        <v>100</v>
      </c>
      <c r="C8" s="2116"/>
      <c r="D8" s="2134"/>
      <c r="E8" s="2134"/>
      <c r="F8" s="2135"/>
      <c r="G8" s="1896">
        <v>3</v>
      </c>
      <c r="H8" s="1897">
        <v>90</v>
      </c>
      <c r="I8" s="1898"/>
      <c r="J8" s="1862"/>
      <c r="K8" s="1862"/>
      <c r="L8" s="1862"/>
      <c r="M8" s="1863"/>
      <c r="N8" s="2136"/>
      <c r="O8" s="1111"/>
      <c r="P8" s="1866"/>
      <c r="Q8" s="1864"/>
      <c r="R8" s="1865"/>
      <c r="S8" s="1866"/>
      <c r="Y8" s="74"/>
    </row>
    <row r="9" spans="1:25" ht="17.25" thickBot="1">
      <c r="A9" s="1902" t="s">
        <v>128</v>
      </c>
      <c r="B9" s="2490" t="s">
        <v>103</v>
      </c>
      <c r="C9" s="1905"/>
      <c r="D9" s="1907" t="s">
        <v>313</v>
      </c>
      <c r="E9" s="2138"/>
      <c r="F9" s="2139"/>
      <c r="G9" s="1904">
        <v>1</v>
      </c>
      <c r="H9" s="1905">
        <v>30</v>
      </c>
      <c r="I9" s="1906">
        <v>10</v>
      </c>
      <c r="J9" s="1907">
        <v>10</v>
      </c>
      <c r="K9" s="1907"/>
      <c r="L9" s="1907"/>
      <c r="M9" s="1908">
        <v>20</v>
      </c>
      <c r="N9" s="2140"/>
      <c r="O9" s="2141">
        <v>1</v>
      </c>
      <c r="P9" s="1908"/>
      <c r="Q9" s="1123"/>
      <c r="R9" s="1907"/>
      <c r="S9" s="1908"/>
      <c r="Y9" s="74"/>
    </row>
    <row r="10" spans="1:25" ht="16.5">
      <c r="A10" s="1860" t="s">
        <v>309</v>
      </c>
      <c r="B10" s="2510" t="s">
        <v>311</v>
      </c>
      <c r="C10" s="1897"/>
      <c r="D10" s="2228"/>
      <c r="E10" s="2228"/>
      <c r="F10" s="2513"/>
      <c r="G10" s="2511">
        <v>3</v>
      </c>
      <c r="H10" s="2512">
        <v>90</v>
      </c>
      <c r="I10" s="1107"/>
      <c r="J10" s="1107"/>
      <c r="K10" s="1107"/>
      <c r="L10" s="1107"/>
      <c r="M10" s="1112"/>
      <c r="N10" s="1110"/>
      <c r="O10" s="1111"/>
      <c r="P10" s="2495"/>
      <c r="Q10" s="1106"/>
      <c r="R10" s="2496"/>
      <c r="S10" s="2495"/>
      <c r="Y10" s="74"/>
    </row>
    <row r="11" spans="1:25" ht="17.25" thickBot="1">
      <c r="A11" s="1902" t="s">
        <v>310</v>
      </c>
      <c r="B11" s="2490" t="s">
        <v>103</v>
      </c>
      <c r="C11" s="1099"/>
      <c r="D11" s="2198" t="s">
        <v>313</v>
      </c>
      <c r="E11" s="2198"/>
      <c r="F11" s="2509"/>
      <c r="G11" s="2220">
        <v>1</v>
      </c>
      <c r="H11" s="1905">
        <v>30</v>
      </c>
      <c r="I11" s="1124">
        <v>10</v>
      </c>
      <c r="J11" s="1124">
        <v>10</v>
      </c>
      <c r="K11" s="1124"/>
      <c r="L11" s="1124"/>
      <c r="M11" s="1129">
        <v>20</v>
      </c>
      <c r="N11" s="1127"/>
      <c r="O11" s="1128">
        <v>1</v>
      </c>
      <c r="P11" s="1908"/>
      <c r="Q11" s="1123"/>
      <c r="R11" s="1907"/>
      <c r="S11" s="1908"/>
      <c r="Y11" s="74"/>
    </row>
    <row r="12" spans="1:25" ht="31.5">
      <c r="A12" s="1860" t="s">
        <v>331</v>
      </c>
      <c r="B12" s="2516" t="s">
        <v>79</v>
      </c>
      <c r="C12" s="2517"/>
      <c r="D12" s="2518" t="s">
        <v>317</v>
      </c>
      <c r="E12" s="2518"/>
      <c r="F12" s="1959"/>
      <c r="G12" s="2523">
        <v>4.5</v>
      </c>
      <c r="H12" s="969">
        <v>135</v>
      </c>
      <c r="I12" s="2119">
        <v>60</v>
      </c>
      <c r="J12" s="1958"/>
      <c r="K12" s="1958"/>
      <c r="L12" s="1958">
        <v>60</v>
      </c>
      <c r="M12" s="2519">
        <v>75</v>
      </c>
      <c r="N12" s="2295" t="s">
        <v>185</v>
      </c>
      <c r="O12" s="1958" t="s">
        <v>185</v>
      </c>
      <c r="P12" s="1959" t="s">
        <v>185</v>
      </c>
      <c r="Q12" s="2295"/>
      <c r="R12" s="1958"/>
      <c r="S12" s="1959"/>
      <c r="Y12" s="74"/>
    </row>
    <row r="13" spans="1:25" ht="33">
      <c r="A13" s="2586" t="s">
        <v>136</v>
      </c>
      <c r="B13" s="1941" t="s">
        <v>59</v>
      </c>
      <c r="C13" s="1942"/>
      <c r="D13" s="1943"/>
      <c r="E13" s="2596"/>
      <c r="F13" s="1945"/>
      <c r="G13" s="2188">
        <v>7</v>
      </c>
      <c r="H13" s="1946">
        <v>210</v>
      </c>
      <c r="I13" s="1947"/>
      <c r="J13" s="1947"/>
      <c r="K13" s="1947"/>
      <c r="L13" s="1947"/>
      <c r="M13" s="1948"/>
      <c r="N13" s="1949"/>
      <c r="O13" s="2596"/>
      <c r="P13" s="1950"/>
      <c r="Q13" s="1951"/>
      <c r="R13" s="1952"/>
      <c r="S13" s="1953"/>
      <c r="Y13" s="74"/>
    </row>
    <row r="14" spans="1:25" ht="17.25" thickBot="1">
      <c r="A14" s="2588" t="s">
        <v>262</v>
      </c>
      <c r="B14" s="2193" t="s">
        <v>52</v>
      </c>
      <c r="C14" s="2194"/>
      <c r="D14" s="2195" t="s">
        <v>313</v>
      </c>
      <c r="E14" s="1891"/>
      <c r="F14" s="2196"/>
      <c r="G14" s="2197">
        <v>3.5</v>
      </c>
      <c r="H14" s="1957">
        <v>105</v>
      </c>
      <c r="I14" s="2198">
        <v>36</v>
      </c>
      <c r="J14" s="2198">
        <v>18</v>
      </c>
      <c r="K14" s="2198">
        <v>9</v>
      </c>
      <c r="L14" s="2198">
        <v>9</v>
      </c>
      <c r="M14" s="2199">
        <v>69</v>
      </c>
      <c r="N14" s="1957"/>
      <c r="O14" s="1124">
        <v>4</v>
      </c>
      <c r="P14" s="2200"/>
      <c r="Q14" s="2201"/>
      <c r="R14" s="727"/>
      <c r="S14" s="666"/>
      <c r="Y14" s="74"/>
    </row>
    <row r="15" spans="1:25" ht="16.5">
      <c r="A15" s="2588" t="s">
        <v>140</v>
      </c>
      <c r="B15" s="2225" t="s">
        <v>33</v>
      </c>
      <c r="C15" s="2226"/>
      <c r="D15" s="2227"/>
      <c r="E15" s="2228"/>
      <c r="F15" s="2229"/>
      <c r="G15" s="1896">
        <v>6</v>
      </c>
      <c r="H15" s="2230">
        <v>180</v>
      </c>
      <c r="I15" s="2231"/>
      <c r="J15" s="2231"/>
      <c r="K15" s="2231"/>
      <c r="L15" s="2231"/>
      <c r="M15" s="2232"/>
      <c r="N15" s="2233"/>
      <c r="O15" s="1107"/>
      <c r="P15" s="2223"/>
      <c r="Q15" s="2224"/>
      <c r="R15" s="1961"/>
      <c r="S15" s="1962"/>
      <c r="Y15" s="74"/>
    </row>
    <row r="16" spans="1:25" ht="17.25" thickBot="1">
      <c r="A16" s="2589" t="s">
        <v>161</v>
      </c>
      <c r="B16" s="2239" t="s">
        <v>52</v>
      </c>
      <c r="C16" s="2213"/>
      <c r="D16" s="2214" t="s">
        <v>313</v>
      </c>
      <c r="E16" s="2240"/>
      <c r="F16" s="2240"/>
      <c r="G16" s="2241">
        <v>3.5</v>
      </c>
      <c r="H16" s="1965">
        <v>105</v>
      </c>
      <c r="I16" s="2155">
        <v>36</v>
      </c>
      <c r="J16" s="2155">
        <v>18</v>
      </c>
      <c r="K16" s="2155"/>
      <c r="L16" s="2155">
        <v>18</v>
      </c>
      <c r="M16" s="2242">
        <v>69</v>
      </c>
      <c r="N16" s="1957"/>
      <c r="O16" s="1124">
        <v>4</v>
      </c>
      <c r="P16" s="2200"/>
      <c r="Q16" s="2201"/>
      <c r="R16" s="727"/>
      <c r="S16" s="666"/>
      <c r="Y16" s="74"/>
    </row>
    <row r="17" spans="1:25" ht="16.5">
      <c r="A17" s="2317" t="s">
        <v>210</v>
      </c>
      <c r="B17" s="2279" t="s">
        <v>30</v>
      </c>
      <c r="C17" s="2280"/>
      <c r="D17" s="2243"/>
      <c r="E17" s="2243"/>
      <c r="F17" s="2292"/>
      <c r="G17" s="1105">
        <v>3.5</v>
      </c>
      <c r="H17" s="969">
        <v>105</v>
      </c>
      <c r="I17" s="2293"/>
      <c r="J17" s="2293"/>
      <c r="K17" s="2204"/>
      <c r="L17" s="2204"/>
      <c r="M17" s="2294"/>
      <c r="N17" s="2295"/>
      <c r="O17" s="1958"/>
      <c r="P17" s="630"/>
      <c r="Q17" s="2296"/>
      <c r="R17" s="672"/>
      <c r="S17" s="630"/>
      <c r="Y17" s="74"/>
    </row>
    <row r="18" spans="1:25" ht="17.25" thickBot="1">
      <c r="A18" s="653" t="s">
        <v>258</v>
      </c>
      <c r="B18" s="1903" t="s">
        <v>52</v>
      </c>
      <c r="C18" s="1099" t="s">
        <v>313</v>
      </c>
      <c r="D18" s="2214"/>
      <c r="E18" s="2214"/>
      <c r="F18" s="2302"/>
      <c r="G18" s="2291">
        <v>2.5</v>
      </c>
      <c r="H18" s="2126">
        <v>75</v>
      </c>
      <c r="I18" s="1100">
        <v>36</v>
      </c>
      <c r="J18" s="1100">
        <v>27</v>
      </c>
      <c r="K18" s="1100"/>
      <c r="L18" s="1100">
        <v>9</v>
      </c>
      <c r="M18" s="707">
        <v>39</v>
      </c>
      <c r="N18" s="1099"/>
      <c r="O18" s="2214">
        <v>4</v>
      </c>
      <c r="P18" s="1989"/>
      <c r="Q18" s="2303"/>
      <c r="R18" s="727"/>
      <c r="S18" s="666"/>
      <c r="Y18" s="74"/>
    </row>
    <row r="19" spans="1:25" ht="16.5">
      <c r="A19" s="618" t="s">
        <v>203</v>
      </c>
      <c r="B19" s="2279" t="s">
        <v>29</v>
      </c>
      <c r="C19" s="2280"/>
      <c r="D19" s="2243"/>
      <c r="E19" s="2243"/>
      <c r="F19" s="2281"/>
      <c r="G19" s="1896">
        <v>10</v>
      </c>
      <c r="H19" s="2218">
        <v>300</v>
      </c>
      <c r="I19" s="2293"/>
      <c r="J19" s="2293"/>
      <c r="K19" s="2204"/>
      <c r="L19" s="2204"/>
      <c r="M19" s="2359"/>
      <c r="N19" s="2295"/>
      <c r="O19" s="1958"/>
      <c r="P19" s="630"/>
      <c r="Q19" s="2296"/>
      <c r="R19" s="672"/>
      <c r="S19" s="630"/>
      <c r="Y19" s="74"/>
    </row>
    <row r="20" spans="1:25" ht="17.25" thickBot="1">
      <c r="A20" s="643" t="s">
        <v>206</v>
      </c>
      <c r="B20" s="1875" t="s">
        <v>52</v>
      </c>
      <c r="C20" s="1867" t="s">
        <v>313</v>
      </c>
      <c r="D20" s="2157"/>
      <c r="E20" s="2157"/>
      <c r="F20" s="2286"/>
      <c r="G20" s="2361">
        <v>6.5</v>
      </c>
      <c r="H20" s="1877">
        <v>195</v>
      </c>
      <c r="I20" s="2593">
        <v>72</v>
      </c>
      <c r="J20" s="2593">
        <v>45</v>
      </c>
      <c r="K20" s="2593"/>
      <c r="L20" s="2593">
        <v>27</v>
      </c>
      <c r="M20" s="2362">
        <v>123</v>
      </c>
      <c r="N20" s="1867"/>
      <c r="O20" s="2157">
        <v>8</v>
      </c>
      <c r="P20" s="2288"/>
      <c r="Q20" s="2301"/>
      <c r="R20" s="651"/>
      <c r="S20" s="652"/>
      <c r="Y20" s="74"/>
    </row>
    <row r="21" spans="1:25" ht="16.5">
      <c r="A21" s="618" t="s">
        <v>204</v>
      </c>
      <c r="B21" s="1994" t="s">
        <v>67</v>
      </c>
      <c r="C21" s="1990"/>
      <c r="D21" s="1980"/>
      <c r="E21" s="1088"/>
      <c r="F21" s="1089"/>
      <c r="G21" s="1105">
        <v>4.5</v>
      </c>
      <c r="H21" s="1087">
        <v>135</v>
      </c>
      <c r="I21" s="1088"/>
      <c r="J21" s="1088"/>
      <c r="K21" s="1088"/>
      <c r="L21" s="1088"/>
      <c r="M21" s="1089"/>
      <c r="N21" s="1090"/>
      <c r="O21" s="1088"/>
      <c r="P21" s="1089"/>
      <c r="Q21" s="1091"/>
      <c r="R21" s="700"/>
      <c r="S21" s="1092"/>
      <c r="Y21" s="74"/>
    </row>
    <row r="22" spans="1:25" ht="17.25" thickBot="1">
      <c r="A22" s="653" t="s">
        <v>208</v>
      </c>
      <c r="B22" s="1903" t="s">
        <v>52</v>
      </c>
      <c r="C22" s="679"/>
      <c r="D22" s="1100" t="s">
        <v>313</v>
      </c>
      <c r="E22" s="1100"/>
      <c r="F22" s="1102"/>
      <c r="G22" s="2291">
        <v>3</v>
      </c>
      <c r="H22" s="1099">
        <v>90</v>
      </c>
      <c r="I22" s="1100">
        <v>30</v>
      </c>
      <c r="J22" s="1101">
        <v>20</v>
      </c>
      <c r="K22" s="1100"/>
      <c r="L22" s="1100">
        <v>10</v>
      </c>
      <c r="M22" s="1102">
        <v>60</v>
      </c>
      <c r="N22" s="1103"/>
      <c r="O22" s="706">
        <v>2</v>
      </c>
      <c r="P22" s="707"/>
      <c r="Q22" s="1104"/>
      <c r="R22" s="706"/>
      <c r="S22" s="1102"/>
      <c r="Y22" s="74"/>
    </row>
  </sheetData>
  <sheetProtection/>
  <mergeCells count="24">
    <mergeCell ref="Y2:Y7"/>
    <mergeCell ref="Q4:S4"/>
    <mergeCell ref="E5:E7"/>
    <mergeCell ref="F5:F7"/>
    <mergeCell ref="J5:J7"/>
    <mergeCell ref="K5:K7"/>
    <mergeCell ref="L5:L7"/>
    <mergeCell ref="N6:S6"/>
    <mergeCell ref="C4:C7"/>
    <mergeCell ref="D4:D7"/>
    <mergeCell ref="E4:F4"/>
    <mergeCell ref="I4:I7"/>
    <mergeCell ref="J4:L4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M3:M7"/>
  </mergeCells>
  <printOptions horizontalCentered="1"/>
  <pageMargins left="0.1968503937007874" right="0.1968503937007874" top="0.6692913385826772" bottom="0.3937007874015748" header="0" footer="0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view="pageBreakPreview" zoomScale="80" zoomScaleNormal="75" zoomScaleSheetLayoutView="80" zoomScalePageLayoutView="0" workbookViewId="0" topLeftCell="A1">
      <selection activeCell="A2" sqref="A2:A7"/>
    </sheetView>
  </sheetViews>
  <sheetFormatPr defaultColWidth="9.00390625" defaultRowHeight="12.75"/>
  <cols>
    <col min="1" max="1" width="11.375" style="2050" customWidth="1"/>
    <col min="2" max="2" width="59.25390625" style="2053" customWidth="1"/>
    <col min="3" max="3" width="6.25390625" style="2051" customWidth="1"/>
    <col min="4" max="4" width="10.00390625" style="2052" customWidth="1"/>
    <col min="5" max="5" width="6.75390625" style="2052" customWidth="1"/>
    <col min="6" max="6" width="8.25390625" style="2051" customWidth="1"/>
    <col min="7" max="7" width="11.625" style="2051" hidden="1" customWidth="1"/>
    <col min="8" max="8" width="9.875" style="2051" hidden="1" customWidth="1"/>
    <col min="9" max="9" width="8.25390625" style="2053" customWidth="1"/>
    <col min="10" max="10" width="7.625" style="2053" customWidth="1"/>
    <col min="11" max="11" width="6.875" style="2053" customWidth="1"/>
    <col min="12" max="12" width="7.375" style="2053" customWidth="1"/>
    <col min="13" max="13" width="9.25390625" style="2053" hidden="1" customWidth="1"/>
    <col min="14" max="14" width="8.00390625" style="2054" hidden="1" customWidth="1"/>
    <col min="15" max="15" width="7.75390625" style="2053" hidden="1" customWidth="1"/>
    <col min="16" max="16" width="14.125" style="2053" customWidth="1"/>
    <col min="17" max="18" width="7.25390625" style="2053" hidden="1" customWidth="1"/>
    <col min="19" max="19" width="6.875" style="2053" hidden="1" customWidth="1"/>
    <col min="20" max="23" width="0" style="29" hidden="1" customWidth="1"/>
    <col min="24" max="24" width="0.12890625" style="29" customWidth="1"/>
    <col min="25" max="25" width="29.75390625" style="29" customWidth="1"/>
    <col min="26" max="16384" width="9.125" style="29" customWidth="1"/>
  </cols>
  <sheetData>
    <row r="1" spans="1:19" ht="17.25" thickBot="1">
      <c r="A1" s="3167" t="s">
        <v>345</v>
      </c>
      <c r="B1" s="3168"/>
      <c r="C1" s="3246"/>
      <c r="D1" s="3246"/>
      <c r="E1" s="3246"/>
      <c r="F1" s="3246"/>
      <c r="G1" s="3246"/>
      <c r="H1" s="3246"/>
      <c r="I1" s="3246"/>
      <c r="J1" s="3246"/>
      <c r="K1" s="3246"/>
      <c r="L1" s="3246"/>
      <c r="M1" s="3246"/>
      <c r="N1" s="3246"/>
      <c r="O1" s="3246"/>
      <c r="P1" s="3246"/>
      <c r="Q1" s="3246"/>
      <c r="R1" s="3246"/>
      <c r="S1" s="3247"/>
    </row>
    <row r="2" spans="1:25" ht="16.5">
      <c r="A2" s="3170" t="s">
        <v>109</v>
      </c>
      <c r="B2" s="3248" t="s">
        <v>26</v>
      </c>
      <c r="C2" s="3239" t="s">
        <v>312</v>
      </c>
      <c r="D2" s="3239"/>
      <c r="E2" s="3239"/>
      <c r="F2" s="3239"/>
      <c r="G2" s="3240" t="s">
        <v>110</v>
      </c>
      <c r="H2" s="3181" t="s">
        <v>111</v>
      </c>
      <c r="I2" s="3181"/>
      <c r="J2" s="3181"/>
      <c r="K2" s="3181"/>
      <c r="L2" s="3181"/>
      <c r="M2" s="3181"/>
      <c r="N2" s="3181"/>
      <c r="O2" s="3181"/>
      <c r="P2" s="3181"/>
      <c r="Q2" s="3181"/>
      <c r="R2" s="3181"/>
      <c r="S2" s="3181"/>
      <c r="T2" s="74"/>
      <c r="U2" s="74"/>
      <c r="V2" s="74"/>
      <c r="W2" s="74"/>
      <c r="X2" s="882"/>
      <c r="Y2" s="3242" t="s">
        <v>343</v>
      </c>
    </row>
    <row r="3" spans="1:25" ht="16.5">
      <c r="A3" s="3171"/>
      <c r="B3" s="3156"/>
      <c r="C3" s="3239"/>
      <c r="D3" s="3239"/>
      <c r="E3" s="3239"/>
      <c r="F3" s="3239"/>
      <c r="G3" s="3240"/>
      <c r="H3" s="3241" t="s">
        <v>23</v>
      </c>
      <c r="I3" s="3238" t="s">
        <v>113</v>
      </c>
      <c r="J3" s="3238"/>
      <c r="K3" s="3238"/>
      <c r="L3" s="3238"/>
      <c r="M3" s="3241" t="s">
        <v>24</v>
      </c>
      <c r="N3" s="3181"/>
      <c r="O3" s="3181"/>
      <c r="P3" s="3181"/>
      <c r="Q3" s="3181"/>
      <c r="R3" s="3181"/>
      <c r="S3" s="3181"/>
      <c r="T3" s="74"/>
      <c r="U3" s="74"/>
      <c r="V3" s="74"/>
      <c r="W3" s="74"/>
      <c r="X3" s="882"/>
      <c r="Y3" s="3242"/>
    </row>
    <row r="4" spans="1:25" ht="16.5">
      <c r="A4" s="3171"/>
      <c r="B4" s="3156"/>
      <c r="C4" s="3241" t="s">
        <v>114</v>
      </c>
      <c r="D4" s="3241" t="s">
        <v>115</v>
      </c>
      <c r="E4" s="3181" t="s">
        <v>116</v>
      </c>
      <c r="F4" s="3181"/>
      <c r="G4" s="3240"/>
      <c r="H4" s="3241"/>
      <c r="I4" s="3241" t="s">
        <v>21</v>
      </c>
      <c r="J4" s="3181" t="s">
        <v>117</v>
      </c>
      <c r="K4" s="3181"/>
      <c r="L4" s="3181"/>
      <c r="M4" s="3241"/>
      <c r="N4" s="3238" t="s">
        <v>270</v>
      </c>
      <c r="O4" s="3238"/>
      <c r="P4" s="3238"/>
      <c r="Q4" s="3238" t="s">
        <v>271</v>
      </c>
      <c r="R4" s="3238"/>
      <c r="S4" s="3238"/>
      <c r="T4" s="74"/>
      <c r="U4" s="74"/>
      <c r="V4" s="74"/>
      <c r="W4" s="74"/>
      <c r="X4" s="882"/>
      <c r="Y4" s="3242"/>
    </row>
    <row r="5" spans="1:25" ht="16.5" customHeight="1">
      <c r="A5" s="3171"/>
      <c r="B5" s="3156"/>
      <c r="C5" s="3241"/>
      <c r="D5" s="3241"/>
      <c r="E5" s="3241" t="s">
        <v>118</v>
      </c>
      <c r="F5" s="3241" t="s">
        <v>119</v>
      </c>
      <c r="G5" s="3240"/>
      <c r="H5" s="3241"/>
      <c r="I5" s="3241"/>
      <c r="J5" s="3241" t="s">
        <v>25</v>
      </c>
      <c r="K5" s="3241" t="s">
        <v>120</v>
      </c>
      <c r="L5" s="3241" t="s">
        <v>275</v>
      </c>
      <c r="M5" s="3241"/>
      <c r="N5" s="2606">
        <v>1</v>
      </c>
      <c r="O5" s="2606" t="s">
        <v>313</v>
      </c>
      <c r="P5" s="2606" t="s">
        <v>314</v>
      </c>
      <c r="Q5" s="2606">
        <v>3</v>
      </c>
      <c r="R5" s="2606" t="s">
        <v>315</v>
      </c>
      <c r="S5" s="2606" t="s">
        <v>316</v>
      </c>
      <c r="T5" s="74"/>
      <c r="U5" s="74"/>
      <c r="V5" s="74"/>
      <c r="W5" s="74"/>
      <c r="X5" s="882"/>
      <c r="Y5" s="3242"/>
    </row>
    <row r="6" spans="1:25" ht="16.5">
      <c r="A6" s="3171"/>
      <c r="B6" s="3156"/>
      <c r="C6" s="3241"/>
      <c r="D6" s="3241"/>
      <c r="E6" s="3241"/>
      <c r="F6" s="3241"/>
      <c r="G6" s="3240"/>
      <c r="H6" s="3241"/>
      <c r="I6" s="3241"/>
      <c r="J6" s="3241"/>
      <c r="K6" s="3241"/>
      <c r="L6" s="3241"/>
      <c r="M6" s="3241"/>
      <c r="N6" s="3238"/>
      <c r="O6" s="3238"/>
      <c r="P6" s="3238"/>
      <c r="Q6" s="3238"/>
      <c r="R6" s="3238"/>
      <c r="S6" s="3238"/>
      <c r="T6" s="74"/>
      <c r="U6" s="74"/>
      <c r="V6" s="74"/>
      <c r="W6" s="74"/>
      <c r="X6" s="882"/>
      <c r="Y6" s="3242"/>
    </row>
    <row r="7" spans="1:25" ht="51" customHeight="1" thickBot="1">
      <c r="A7" s="3172"/>
      <c r="B7" s="3249"/>
      <c r="C7" s="3241"/>
      <c r="D7" s="3241"/>
      <c r="E7" s="3241"/>
      <c r="F7" s="3241"/>
      <c r="G7" s="3240"/>
      <c r="H7" s="3241"/>
      <c r="I7" s="3241"/>
      <c r="J7" s="3241"/>
      <c r="K7" s="3241"/>
      <c r="L7" s="3241"/>
      <c r="M7" s="3241"/>
      <c r="N7" s="2594">
        <v>15</v>
      </c>
      <c r="O7" s="2606">
        <v>9</v>
      </c>
      <c r="P7" s="2606" t="s">
        <v>341</v>
      </c>
      <c r="Q7" s="2606">
        <v>15</v>
      </c>
      <c r="R7" s="2606">
        <v>9</v>
      </c>
      <c r="S7" s="2606">
        <v>8</v>
      </c>
      <c r="T7" s="74"/>
      <c r="U7" s="74"/>
      <c r="V7" s="74"/>
      <c r="W7" s="74"/>
      <c r="X7" s="882"/>
      <c r="Y7" s="3242"/>
    </row>
    <row r="8" spans="1:25" ht="32.25" thickBot="1">
      <c r="A8" s="1860" t="s">
        <v>331</v>
      </c>
      <c r="B8" s="2516" t="s">
        <v>79</v>
      </c>
      <c r="C8" s="965"/>
      <c r="D8" s="966" t="s">
        <v>317</v>
      </c>
      <c r="E8" s="966"/>
      <c r="F8" s="967"/>
      <c r="G8" s="2632">
        <v>4.5</v>
      </c>
      <c r="H8" s="2595">
        <v>135</v>
      </c>
      <c r="I8" s="2023">
        <v>60</v>
      </c>
      <c r="J8" s="974"/>
      <c r="K8" s="974"/>
      <c r="L8" s="974">
        <v>60</v>
      </c>
      <c r="M8" s="2633">
        <v>75</v>
      </c>
      <c r="N8" s="973" t="s">
        <v>185</v>
      </c>
      <c r="O8" s="974" t="s">
        <v>185</v>
      </c>
      <c r="P8" s="967" t="s">
        <v>185</v>
      </c>
      <c r="Q8" s="973"/>
      <c r="R8" s="974"/>
      <c r="S8" s="967"/>
      <c r="T8" s="29" t="s">
        <v>339</v>
      </c>
      <c r="Y8" s="74"/>
    </row>
    <row r="9" spans="1:25" ht="16.5">
      <c r="A9" s="618" t="s">
        <v>209</v>
      </c>
      <c r="B9" s="2279" t="s">
        <v>40</v>
      </c>
      <c r="C9" s="2280"/>
      <c r="D9" s="2243"/>
      <c r="E9" s="2243"/>
      <c r="F9" s="2281"/>
      <c r="G9" s="1105">
        <v>6</v>
      </c>
      <c r="H9" s="969">
        <v>180</v>
      </c>
      <c r="I9" s="1108"/>
      <c r="J9" s="1108"/>
      <c r="K9" s="1108"/>
      <c r="L9" s="1108"/>
      <c r="M9" s="2282"/>
      <c r="N9" s="2136"/>
      <c r="O9" s="1111"/>
      <c r="P9" s="1112"/>
      <c r="Q9" s="2136"/>
      <c r="R9" s="1111"/>
      <c r="S9" s="1959"/>
      <c r="T9" s="29" t="s">
        <v>314</v>
      </c>
      <c r="Y9" s="74"/>
    </row>
    <row r="10" spans="1:25" ht="17.25" thickBot="1">
      <c r="A10" s="643" t="s">
        <v>213</v>
      </c>
      <c r="B10" s="1875" t="s">
        <v>52</v>
      </c>
      <c r="C10" s="1867" t="s">
        <v>314</v>
      </c>
      <c r="D10" s="2157"/>
      <c r="E10" s="2157"/>
      <c r="F10" s="2286"/>
      <c r="G10" s="2287">
        <v>3</v>
      </c>
      <c r="H10" s="2120">
        <v>90</v>
      </c>
      <c r="I10" s="2593">
        <v>36</v>
      </c>
      <c r="J10" s="2593">
        <v>18</v>
      </c>
      <c r="K10" s="2593"/>
      <c r="L10" s="2593">
        <v>18</v>
      </c>
      <c r="M10" s="704">
        <v>54</v>
      </c>
      <c r="N10" s="1867"/>
      <c r="O10" s="2157"/>
      <c r="P10" s="2288">
        <v>4</v>
      </c>
      <c r="Q10" s="1097"/>
      <c r="R10" s="1977"/>
      <c r="S10" s="652"/>
      <c r="T10" s="29" t="s">
        <v>314</v>
      </c>
      <c r="Y10" s="74"/>
    </row>
    <row r="11" spans="1:25" ht="16.5">
      <c r="A11" s="618" t="s">
        <v>215</v>
      </c>
      <c r="B11" s="2279" t="s">
        <v>56</v>
      </c>
      <c r="C11" s="2280"/>
      <c r="D11" s="2203"/>
      <c r="E11" s="2203"/>
      <c r="F11" s="2292"/>
      <c r="G11" s="1105">
        <v>3.5</v>
      </c>
      <c r="H11" s="969">
        <v>105</v>
      </c>
      <c r="I11" s="2293"/>
      <c r="J11" s="2293"/>
      <c r="K11" s="2204"/>
      <c r="L11" s="2204"/>
      <c r="M11" s="2294"/>
      <c r="N11" s="2295"/>
      <c r="O11" s="1958"/>
      <c r="P11" s="630"/>
      <c r="Q11" s="2296"/>
      <c r="R11" s="672"/>
      <c r="S11" s="630"/>
      <c r="T11" s="29" t="s">
        <v>314</v>
      </c>
      <c r="Y11" s="74"/>
    </row>
    <row r="12" spans="1:25" ht="17.25" thickBot="1">
      <c r="A12" s="653" t="s">
        <v>216</v>
      </c>
      <c r="B12" s="1903" t="s">
        <v>52</v>
      </c>
      <c r="C12" s="1099" t="s">
        <v>314</v>
      </c>
      <c r="D12" s="2214"/>
      <c r="E12" s="2214"/>
      <c r="F12" s="2302"/>
      <c r="G12" s="2291">
        <v>2.5</v>
      </c>
      <c r="H12" s="2126">
        <v>75</v>
      </c>
      <c r="I12" s="1100">
        <v>36</v>
      </c>
      <c r="J12" s="1100">
        <v>27</v>
      </c>
      <c r="K12" s="1100"/>
      <c r="L12" s="1100">
        <v>9</v>
      </c>
      <c r="M12" s="707">
        <v>39</v>
      </c>
      <c r="N12" s="1099"/>
      <c r="O12" s="2214"/>
      <c r="P12" s="1989">
        <v>4</v>
      </c>
      <c r="Q12" s="2303"/>
      <c r="R12" s="727"/>
      <c r="S12" s="666"/>
      <c r="T12" s="29" t="s">
        <v>314</v>
      </c>
      <c r="Y12" s="74"/>
    </row>
    <row r="13" spans="1:25" ht="16.5">
      <c r="A13" s="618" t="s">
        <v>217</v>
      </c>
      <c r="B13" s="1979" t="s">
        <v>45</v>
      </c>
      <c r="C13" s="1897"/>
      <c r="D13" s="1980"/>
      <c r="E13" s="1088"/>
      <c r="F13" s="1089"/>
      <c r="G13" s="1105">
        <v>4</v>
      </c>
      <c r="H13" s="1087">
        <v>120</v>
      </c>
      <c r="I13" s="1088"/>
      <c r="J13" s="1088"/>
      <c r="K13" s="1088"/>
      <c r="L13" s="1088"/>
      <c r="M13" s="1089"/>
      <c r="N13" s="1090"/>
      <c r="O13" s="1088"/>
      <c r="P13" s="1089"/>
      <c r="Q13" s="1091"/>
      <c r="R13" s="700"/>
      <c r="S13" s="1092"/>
      <c r="T13" s="29" t="s">
        <v>314</v>
      </c>
      <c r="Y13" s="74"/>
    </row>
    <row r="14" spans="1:25" ht="17.25" thickBot="1">
      <c r="A14" s="653" t="s">
        <v>218</v>
      </c>
      <c r="B14" s="1903" t="s">
        <v>52</v>
      </c>
      <c r="C14" s="679"/>
      <c r="D14" s="1100" t="s">
        <v>314</v>
      </c>
      <c r="E14" s="1100"/>
      <c r="F14" s="1102"/>
      <c r="G14" s="2291">
        <v>2.5</v>
      </c>
      <c r="H14" s="1099">
        <v>75</v>
      </c>
      <c r="I14" s="1100">
        <v>27</v>
      </c>
      <c r="J14" s="1101">
        <v>18</v>
      </c>
      <c r="K14" s="1100"/>
      <c r="L14" s="1100">
        <v>9</v>
      </c>
      <c r="M14" s="1102">
        <v>48</v>
      </c>
      <c r="N14" s="1103"/>
      <c r="O14" s="706"/>
      <c r="P14" s="707">
        <v>3</v>
      </c>
      <c r="Q14" s="1104"/>
      <c r="R14" s="706"/>
      <c r="S14" s="1102"/>
      <c r="T14" s="29" t="s">
        <v>314</v>
      </c>
      <c r="Y14" s="74"/>
    </row>
    <row r="15" spans="1:25" ht="16.5">
      <c r="A15" s="618" t="s">
        <v>229</v>
      </c>
      <c r="B15" s="2279" t="s">
        <v>34</v>
      </c>
      <c r="C15" s="2280"/>
      <c r="D15" s="2243"/>
      <c r="E15" s="2243"/>
      <c r="F15" s="2292"/>
      <c r="G15" s="1105">
        <v>4</v>
      </c>
      <c r="H15" s="969">
        <v>120</v>
      </c>
      <c r="I15" s="2293"/>
      <c r="J15" s="2293"/>
      <c r="K15" s="2204"/>
      <c r="L15" s="2204"/>
      <c r="M15" s="2294"/>
      <c r="N15" s="2295"/>
      <c r="O15" s="1958"/>
      <c r="P15" s="630"/>
      <c r="Q15" s="2296"/>
      <c r="R15" s="672"/>
      <c r="S15" s="630"/>
      <c r="T15" s="29" t="s">
        <v>314</v>
      </c>
      <c r="Y15" s="74"/>
    </row>
    <row r="16" spans="1:25" ht="17.25" thickBot="1">
      <c r="A16" s="653" t="s">
        <v>232</v>
      </c>
      <c r="B16" s="1903" t="s">
        <v>52</v>
      </c>
      <c r="C16" s="1099" t="s">
        <v>314</v>
      </c>
      <c r="D16" s="2214"/>
      <c r="E16" s="2214"/>
      <c r="F16" s="2302"/>
      <c r="G16" s="2338">
        <v>3</v>
      </c>
      <c r="H16" s="2126">
        <v>90</v>
      </c>
      <c r="I16" s="1100">
        <v>36</v>
      </c>
      <c r="J16" s="1100">
        <v>18</v>
      </c>
      <c r="K16" s="1100"/>
      <c r="L16" s="1100">
        <v>18</v>
      </c>
      <c r="M16" s="707">
        <v>54</v>
      </c>
      <c r="N16" s="1103"/>
      <c r="O16" s="1100"/>
      <c r="P16" s="1989">
        <v>4</v>
      </c>
      <c r="Q16" s="2340"/>
      <c r="R16" s="727"/>
      <c r="S16" s="666"/>
      <c r="T16" s="29" t="s">
        <v>314</v>
      </c>
      <c r="Y16" s="74"/>
    </row>
    <row r="17" spans="1:25" ht="16.5">
      <c r="A17" s="618" t="s">
        <v>231</v>
      </c>
      <c r="B17" s="2320" t="s">
        <v>178</v>
      </c>
      <c r="C17" s="2280"/>
      <c r="D17" s="2243"/>
      <c r="E17" s="2243"/>
      <c r="F17" s="2281"/>
      <c r="G17" s="1105">
        <v>7</v>
      </c>
      <c r="H17" s="1087">
        <v>210</v>
      </c>
      <c r="I17" s="2231">
        <v>72</v>
      </c>
      <c r="J17" s="2231">
        <v>48</v>
      </c>
      <c r="K17" s="2231"/>
      <c r="L17" s="2231">
        <v>24</v>
      </c>
      <c r="M17" s="2232">
        <v>108</v>
      </c>
      <c r="N17" s="2136"/>
      <c r="O17" s="1111"/>
      <c r="P17" s="2343"/>
      <c r="Q17" s="1110"/>
      <c r="R17" s="1996"/>
      <c r="S17" s="630"/>
      <c r="T17" s="29" t="s">
        <v>340</v>
      </c>
      <c r="Y17" s="74"/>
    </row>
    <row r="18" spans="1:25" ht="16.5">
      <c r="A18" s="643" t="s">
        <v>234</v>
      </c>
      <c r="B18" s="1875" t="s">
        <v>52</v>
      </c>
      <c r="C18" s="2283"/>
      <c r="D18" s="2261" t="s">
        <v>314</v>
      </c>
      <c r="E18" s="2261"/>
      <c r="F18" s="2284"/>
      <c r="G18" s="1114">
        <v>2.5</v>
      </c>
      <c r="H18" s="2120">
        <v>75</v>
      </c>
      <c r="I18" s="1095">
        <v>27</v>
      </c>
      <c r="J18" s="1095">
        <v>18</v>
      </c>
      <c r="K18" s="1095"/>
      <c r="L18" s="1095">
        <v>9</v>
      </c>
      <c r="M18" s="2344">
        <v>48</v>
      </c>
      <c r="N18" s="2137"/>
      <c r="O18" s="1119"/>
      <c r="P18" s="2058">
        <v>3</v>
      </c>
      <c r="Q18" s="1118"/>
      <c r="R18" s="1977"/>
      <c r="S18" s="652"/>
      <c r="T18" s="29" t="s">
        <v>314</v>
      </c>
      <c r="Y18" s="74"/>
    </row>
    <row r="19" spans="1:251" ht="17.25" thickBot="1">
      <c r="A19" s="653" t="s">
        <v>207</v>
      </c>
      <c r="B19" s="1903" t="s">
        <v>37</v>
      </c>
      <c r="C19" s="1099"/>
      <c r="D19" s="2214"/>
      <c r="E19" s="2214"/>
      <c r="F19" s="1989" t="s">
        <v>314</v>
      </c>
      <c r="G19" s="2363">
        <v>1</v>
      </c>
      <c r="H19" s="2364">
        <v>30</v>
      </c>
      <c r="I19" s="1100">
        <v>10</v>
      </c>
      <c r="J19" s="1100"/>
      <c r="K19" s="1100"/>
      <c r="L19" s="1100">
        <v>10</v>
      </c>
      <c r="M19" s="2365"/>
      <c r="N19" s="1099"/>
      <c r="O19" s="2214"/>
      <c r="P19" s="1989">
        <v>1</v>
      </c>
      <c r="Q19" s="2303"/>
      <c r="R19" s="727"/>
      <c r="S19" s="666"/>
      <c r="T19" s="1187" t="s">
        <v>314</v>
      </c>
      <c r="U19" s="1187"/>
      <c r="V19" s="1187"/>
      <c r="W19" s="1187"/>
      <c r="X19" s="1187"/>
      <c r="Y19" s="2634"/>
      <c r="Z19" s="1187"/>
      <c r="AA19" s="1187"/>
      <c r="AB19" s="1187"/>
      <c r="AC19" s="1187"/>
      <c r="AD19" s="1187"/>
      <c r="AE19" s="1187"/>
      <c r="AF19" s="1187"/>
      <c r="AG19" s="1187"/>
      <c r="AH19" s="1187"/>
      <c r="AI19" s="1187"/>
      <c r="AJ19" s="1187"/>
      <c r="AK19" s="1187"/>
      <c r="AL19" s="1187"/>
      <c r="AM19" s="1187"/>
      <c r="AN19" s="1187"/>
      <c r="AO19" s="1187"/>
      <c r="AP19" s="1187"/>
      <c r="AQ19" s="1187"/>
      <c r="AR19" s="1187"/>
      <c r="AS19" s="1187"/>
      <c r="AT19" s="1187"/>
      <c r="AU19" s="1187"/>
      <c r="AV19" s="1187"/>
      <c r="AW19" s="1187"/>
      <c r="AX19" s="1187"/>
      <c r="AY19" s="1187"/>
      <c r="AZ19" s="1187"/>
      <c r="BA19" s="1187"/>
      <c r="BB19" s="1187"/>
      <c r="BC19" s="1187"/>
      <c r="BD19" s="1187"/>
      <c r="BE19" s="1187"/>
      <c r="BF19" s="1187"/>
      <c r="BG19" s="1187"/>
      <c r="BH19" s="1187"/>
      <c r="BI19" s="1187"/>
      <c r="BJ19" s="1187"/>
      <c r="BK19" s="1187"/>
      <c r="BL19" s="1187"/>
      <c r="BM19" s="1187"/>
      <c r="BN19" s="1187"/>
      <c r="BO19" s="1187"/>
      <c r="BP19" s="1187"/>
      <c r="BQ19" s="1187"/>
      <c r="BR19" s="1187"/>
      <c r="BS19" s="1187"/>
      <c r="BT19" s="1187"/>
      <c r="BU19" s="1187"/>
      <c r="BV19" s="1187"/>
      <c r="BW19" s="1187"/>
      <c r="BX19" s="1187"/>
      <c r="BY19" s="1187"/>
      <c r="BZ19" s="1187"/>
      <c r="CA19" s="1187"/>
      <c r="CB19" s="1187"/>
      <c r="CC19" s="1187"/>
      <c r="CD19" s="1187"/>
      <c r="CE19" s="1187"/>
      <c r="CF19" s="1187"/>
      <c r="CG19" s="1187"/>
      <c r="CH19" s="1187"/>
      <c r="CI19" s="1187"/>
      <c r="CJ19" s="1187"/>
      <c r="CK19" s="1187"/>
      <c r="CL19" s="1187"/>
      <c r="CM19" s="1187"/>
      <c r="CN19" s="1187"/>
      <c r="CO19" s="1187"/>
      <c r="CP19" s="1187"/>
      <c r="CQ19" s="1187"/>
      <c r="CR19" s="1187"/>
      <c r="CS19" s="1187"/>
      <c r="CT19" s="1187"/>
      <c r="CU19" s="1187"/>
      <c r="CV19" s="1187"/>
      <c r="CW19" s="1187"/>
      <c r="CX19" s="1187"/>
      <c r="CY19" s="1187"/>
      <c r="CZ19" s="1187"/>
      <c r="DA19" s="1187"/>
      <c r="DB19" s="1187"/>
      <c r="DC19" s="1187"/>
      <c r="DD19" s="1187"/>
      <c r="DE19" s="1187"/>
      <c r="DF19" s="1187"/>
      <c r="DG19" s="1187"/>
      <c r="DH19" s="1187"/>
      <c r="DI19" s="1187"/>
      <c r="DJ19" s="1187"/>
      <c r="DK19" s="1187"/>
      <c r="DL19" s="1187"/>
      <c r="DM19" s="1187"/>
      <c r="DN19" s="1187"/>
      <c r="DO19" s="1187"/>
      <c r="DP19" s="1187"/>
      <c r="DQ19" s="1187"/>
      <c r="DR19" s="1187"/>
      <c r="DS19" s="1187"/>
      <c r="DT19" s="1187"/>
      <c r="DU19" s="1187"/>
      <c r="DV19" s="1187"/>
      <c r="DW19" s="1187"/>
      <c r="DX19" s="1187"/>
      <c r="DY19" s="1187"/>
      <c r="DZ19" s="1187"/>
      <c r="EA19" s="1187"/>
      <c r="EB19" s="1187"/>
      <c r="EC19" s="1187"/>
      <c r="ED19" s="1187"/>
      <c r="EE19" s="1187"/>
      <c r="EF19" s="1187"/>
      <c r="EG19" s="1187"/>
      <c r="EH19" s="1187"/>
      <c r="EI19" s="1187"/>
      <c r="EJ19" s="1187"/>
      <c r="EK19" s="1187"/>
      <c r="EL19" s="1187"/>
      <c r="EM19" s="1187"/>
      <c r="EN19" s="1187"/>
      <c r="EO19" s="1187"/>
      <c r="EP19" s="1187"/>
      <c r="EQ19" s="1187"/>
      <c r="ER19" s="1187"/>
      <c r="ES19" s="1187"/>
      <c r="ET19" s="1187"/>
      <c r="EU19" s="1187"/>
      <c r="EV19" s="1187"/>
      <c r="EW19" s="1187"/>
      <c r="EX19" s="1187"/>
      <c r="EY19" s="1187"/>
      <c r="EZ19" s="1187"/>
      <c r="FA19" s="1187"/>
      <c r="FB19" s="1187"/>
      <c r="FC19" s="1187"/>
      <c r="FD19" s="1187"/>
      <c r="FE19" s="1187"/>
      <c r="FF19" s="1187"/>
      <c r="FG19" s="1187"/>
      <c r="FH19" s="1187"/>
      <c r="FI19" s="1187"/>
      <c r="FJ19" s="1187"/>
      <c r="FK19" s="1187"/>
      <c r="FL19" s="1187"/>
      <c r="FM19" s="1187"/>
      <c r="FN19" s="1187"/>
      <c r="FO19" s="1187"/>
      <c r="FP19" s="1187"/>
      <c r="FQ19" s="1187"/>
      <c r="FR19" s="1187"/>
      <c r="FS19" s="1187"/>
      <c r="FT19" s="1187"/>
      <c r="FU19" s="1187"/>
      <c r="FV19" s="1187"/>
      <c r="FW19" s="1187"/>
      <c r="FX19" s="1187"/>
      <c r="FY19" s="1187"/>
      <c r="FZ19" s="1187"/>
      <c r="GA19" s="1187"/>
      <c r="GB19" s="1187"/>
      <c r="GC19" s="1187"/>
      <c r="GD19" s="1187"/>
      <c r="GE19" s="1187"/>
      <c r="GF19" s="1187"/>
      <c r="GG19" s="1187"/>
      <c r="GH19" s="1187"/>
      <c r="GI19" s="1187"/>
      <c r="GJ19" s="1187"/>
      <c r="GK19" s="1187"/>
      <c r="GL19" s="1187"/>
      <c r="GM19" s="1187"/>
      <c r="GN19" s="1187"/>
      <c r="GO19" s="1187"/>
      <c r="GP19" s="1187"/>
      <c r="GQ19" s="1187"/>
      <c r="GR19" s="1187"/>
      <c r="GS19" s="1187"/>
      <c r="GT19" s="1187"/>
      <c r="GU19" s="1187"/>
      <c r="GV19" s="1187"/>
      <c r="GW19" s="1187"/>
      <c r="GX19" s="1187"/>
      <c r="GY19" s="1187"/>
      <c r="GZ19" s="1187"/>
      <c r="HA19" s="1187"/>
      <c r="HB19" s="1187"/>
      <c r="HC19" s="1187"/>
      <c r="HD19" s="1187"/>
      <c r="HE19" s="1187"/>
      <c r="HF19" s="1187"/>
      <c r="HG19" s="1187"/>
      <c r="HH19" s="1187"/>
      <c r="HI19" s="1187"/>
      <c r="HJ19" s="1187"/>
      <c r="HK19" s="1187"/>
      <c r="HL19" s="1187"/>
      <c r="HM19" s="1187"/>
      <c r="HN19" s="1187"/>
      <c r="HO19" s="1187"/>
      <c r="HP19" s="1187"/>
      <c r="HQ19" s="1187"/>
      <c r="HR19" s="1187"/>
      <c r="HS19" s="1187"/>
      <c r="HT19" s="1187"/>
      <c r="HU19" s="1187"/>
      <c r="HV19" s="1187"/>
      <c r="HW19" s="1187"/>
      <c r="HX19" s="1187"/>
      <c r="HY19" s="1187"/>
      <c r="HZ19" s="1187"/>
      <c r="IA19" s="1187"/>
      <c r="IB19" s="1187"/>
      <c r="IC19" s="1187"/>
      <c r="ID19" s="1187"/>
      <c r="IE19" s="1187"/>
      <c r="IF19" s="1187"/>
      <c r="IG19" s="1187"/>
      <c r="IH19" s="1187"/>
      <c r="II19" s="1187"/>
      <c r="IJ19" s="1187"/>
      <c r="IK19" s="1187"/>
      <c r="IL19" s="1187"/>
      <c r="IM19" s="1187"/>
      <c r="IN19" s="1187"/>
      <c r="IO19" s="1187"/>
      <c r="IP19" s="1187"/>
      <c r="IQ19" s="1187"/>
    </row>
    <row r="20" spans="1:251" ht="16.5">
      <c r="A20" s="618" t="s">
        <v>235</v>
      </c>
      <c r="B20" s="2320" t="s">
        <v>36</v>
      </c>
      <c r="C20" s="2280"/>
      <c r="D20" s="2333"/>
      <c r="E20" s="2319"/>
      <c r="F20" s="2341"/>
      <c r="G20" s="1896">
        <v>3</v>
      </c>
      <c r="H20" s="2218">
        <v>90</v>
      </c>
      <c r="I20" s="1980">
        <v>36</v>
      </c>
      <c r="J20" s="1980">
        <v>27</v>
      </c>
      <c r="K20" s="1980"/>
      <c r="L20" s="1980">
        <v>9</v>
      </c>
      <c r="M20" s="2366">
        <v>54</v>
      </c>
      <c r="N20" s="1090"/>
      <c r="O20" s="1088"/>
      <c r="P20" s="2367"/>
      <c r="Q20" s="2318"/>
      <c r="R20" s="700"/>
      <c r="S20" s="701"/>
      <c r="T20" s="1187" t="s">
        <v>314</v>
      </c>
      <c r="U20" s="1187"/>
      <c r="V20" s="1187"/>
      <c r="W20" s="1187"/>
      <c r="X20" s="1187"/>
      <c r="Y20" s="2634"/>
      <c r="Z20" s="1187"/>
      <c r="AA20" s="1187"/>
      <c r="AB20" s="1187"/>
      <c r="AC20" s="1187"/>
      <c r="AD20" s="1187"/>
      <c r="AE20" s="1187"/>
      <c r="AF20" s="1187"/>
      <c r="AG20" s="1187"/>
      <c r="AH20" s="1187"/>
      <c r="AI20" s="1187"/>
      <c r="AJ20" s="1187"/>
      <c r="AK20" s="1187"/>
      <c r="AL20" s="1187"/>
      <c r="AM20" s="1187"/>
      <c r="AN20" s="1187"/>
      <c r="AO20" s="1187"/>
      <c r="AP20" s="1187"/>
      <c r="AQ20" s="1187"/>
      <c r="AR20" s="1187"/>
      <c r="AS20" s="1187"/>
      <c r="AT20" s="1187"/>
      <c r="AU20" s="1187"/>
      <c r="AV20" s="1187"/>
      <c r="AW20" s="1187"/>
      <c r="AX20" s="1187"/>
      <c r="AY20" s="1187"/>
      <c r="AZ20" s="1187"/>
      <c r="BA20" s="1187"/>
      <c r="BB20" s="1187"/>
      <c r="BC20" s="1187"/>
      <c r="BD20" s="1187"/>
      <c r="BE20" s="1187"/>
      <c r="BF20" s="1187"/>
      <c r="BG20" s="1187"/>
      <c r="BH20" s="1187"/>
      <c r="BI20" s="1187"/>
      <c r="BJ20" s="1187"/>
      <c r="BK20" s="1187"/>
      <c r="BL20" s="1187"/>
      <c r="BM20" s="1187"/>
      <c r="BN20" s="1187"/>
      <c r="BO20" s="1187"/>
      <c r="BP20" s="1187"/>
      <c r="BQ20" s="1187"/>
      <c r="BR20" s="1187"/>
      <c r="BS20" s="1187"/>
      <c r="BT20" s="1187"/>
      <c r="BU20" s="1187"/>
      <c r="BV20" s="1187"/>
      <c r="BW20" s="1187"/>
      <c r="BX20" s="1187"/>
      <c r="BY20" s="1187"/>
      <c r="BZ20" s="1187"/>
      <c r="CA20" s="1187"/>
      <c r="CB20" s="1187"/>
      <c r="CC20" s="1187"/>
      <c r="CD20" s="1187"/>
      <c r="CE20" s="1187"/>
      <c r="CF20" s="1187"/>
      <c r="CG20" s="1187"/>
      <c r="CH20" s="1187"/>
      <c r="CI20" s="1187"/>
      <c r="CJ20" s="1187"/>
      <c r="CK20" s="1187"/>
      <c r="CL20" s="1187"/>
      <c r="CM20" s="1187"/>
      <c r="CN20" s="1187"/>
      <c r="CO20" s="1187"/>
      <c r="CP20" s="1187"/>
      <c r="CQ20" s="1187"/>
      <c r="CR20" s="1187"/>
      <c r="CS20" s="1187"/>
      <c r="CT20" s="1187"/>
      <c r="CU20" s="1187"/>
      <c r="CV20" s="1187"/>
      <c r="CW20" s="1187"/>
      <c r="CX20" s="1187"/>
      <c r="CY20" s="1187"/>
      <c r="CZ20" s="1187"/>
      <c r="DA20" s="1187"/>
      <c r="DB20" s="1187"/>
      <c r="DC20" s="1187"/>
      <c r="DD20" s="1187"/>
      <c r="DE20" s="1187"/>
      <c r="DF20" s="1187"/>
      <c r="DG20" s="1187"/>
      <c r="DH20" s="1187"/>
      <c r="DI20" s="1187"/>
      <c r="DJ20" s="1187"/>
      <c r="DK20" s="1187"/>
      <c r="DL20" s="1187"/>
      <c r="DM20" s="1187"/>
      <c r="DN20" s="1187"/>
      <c r="DO20" s="1187"/>
      <c r="DP20" s="1187"/>
      <c r="DQ20" s="1187"/>
      <c r="DR20" s="1187"/>
      <c r="DS20" s="1187"/>
      <c r="DT20" s="1187"/>
      <c r="DU20" s="1187"/>
      <c r="DV20" s="1187"/>
      <c r="DW20" s="1187"/>
      <c r="DX20" s="1187"/>
      <c r="DY20" s="1187"/>
      <c r="DZ20" s="1187"/>
      <c r="EA20" s="1187"/>
      <c r="EB20" s="1187"/>
      <c r="EC20" s="1187"/>
      <c r="ED20" s="1187"/>
      <c r="EE20" s="1187"/>
      <c r="EF20" s="1187"/>
      <c r="EG20" s="1187"/>
      <c r="EH20" s="1187"/>
      <c r="EI20" s="1187"/>
      <c r="EJ20" s="1187"/>
      <c r="EK20" s="1187"/>
      <c r="EL20" s="1187"/>
      <c r="EM20" s="1187"/>
      <c r="EN20" s="1187"/>
      <c r="EO20" s="1187"/>
      <c r="EP20" s="1187"/>
      <c r="EQ20" s="1187"/>
      <c r="ER20" s="1187"/>
      <c r="ES20" s="1187"/>
      <c r="ET20" s="1187"/>
      <c r="EU20" s="1187"/>
      <c r="EV20" s="1187"/>
      <c r="EW20" s="1187"/>
      <c r="EX20" s="1187"/>
      <c r="EY20" s="1187"/>
      <c r="EZ20" s="1187"/>
      <c r="FA20" s="1187"/>
      <c r="FB20" s="1187"/>
      <c r="FC20" s="1187"/>
      <c r="FD20" s="1187"/>
      <c r="FE20" s="1187"/>
      <c r="FF20" s="1187"/>
      <c r="FG20" s="1187"/>
      <c r="FH20" s="1187"/>
      <c r="FI20" s="1187"/>
      <c r="FJ20" s="1187"/>
      <c r="FK20" s="1187"/>
      <c r="FL20" s="1187"/>
      <c r="FM20" s="1187"/>
      <c r="FN20" s="1187"/>
      <c r="FO20" s="1187"/>
      <c r="FP20" s="1187"/>
      <c r="FQ20" s="1187"/>
      <c r="FR20" s="1187"/>
      <c r="FS20" s="1187"/>
      <c r="FT20" s="1187"/>
      <c r="FU20" s="1187"/>
      <c r="FV20" s="1187"/>
      <c r="FW20" s="1187"/>
      <c r="FX20" s="1187"/>
      <c r="FY20" s="1187"/>
      <c r="FZ20" s="1187"/>
      <c r="GA20" s="1187"/>
      <c r="GB20" s="1187"/>
      <c r="GC20" s="1187"/>
      <c r="GD20" s="1187"/>
      <c r="GE20" s="1187"/>
      <c r="GF20" s="1187"/>
      <c r="GG20" s="1187"/>
      <c r="GH20" s="1187"/>
      <c r="GI20" s="1187"/>
      <c r="GJ20" s="1187"/>
      <c r="GK20" s="1187"/>
      <c r="GL20" s="1187"/>
      <c r="GM20" s="1187"/>
      <c r="GN20" s="1187"/>
      <c r="GO20" s="1187"/>
      <c r="GP20" s="1187"/>
      <c r="GQ20" s="1187"/>
      <c r="GR20" s="1187"/>
      <c r="GS20" s="1187"/>
      <c r="GT20" s="1187"/>
      <c r="GU20" s="1187"/>
      <c r="GV20" s="1187"/>
      <c r="GW20" s="1187"/>
      <c r="GX20" s="1187"/>
      <c r="GY20" s="1187"/>
      <c r="GZ20" s="1187"/>
      <c r="HA20" s="1187"/>
      <c r="HB20" s="1187"/>
      <c r="HC20" s="1187"/>
      <c r="HD20" s="1187"/>
      <c r="HE20" s="1187"/>
      <c r="HF20" s="1187"/>
      <c r="HG20" s="1187"/>
      <c r="HH20" s="1187"/>
      <c r="HI20" s="1187"/>
      <c r="HJ20" s="1187"/>
      <c r="HK20" s="1187"/>
      <c r="HL20" s="1187"/>
      <c r="HM20" s="1187"/>
      <c r="HN20" s="1187"/>
      <c r="HO20" s="1187"/>
      <c r="HP20" s="1187"/>
      <c r="HQ20" s="1187"/>
      <c r="HR20" s="1187"/>
      <c r="HS20" s="1187"/>
      <c r="HT20" s="1187"/>
      <c r="HU20" s="1187"/>
      <c r="HV20" s="1187"/>
      <c r="HW20" s="1187"/>
      <c r="HX20" s="1187"/>
      <c r="HY20" s="1187"/>
      <c r="HZ20" s="1187"/>
      <c r="IA20" s="1187"/>
      <c r="IB20" s="1187"/>
      <c r="IC20" s="1187"/>
      <c r="ID20" s="1187"/>
      <c r="IE20" s="1187"/>
      <c r="IF20" s="1187"/>
      <c r="IG20" s="1187"/>
      <c r="IH20" s="1187"/>
      <c r="II20" s="1187"/>
      <c r="IJ20" s="1187"/>
      <c r="IK20" s="1187"/>
      <c r="IL20" s="1187"/>
      <c r="IM20" s="1187"/>
      <c r="IN20" s="1187"/>
      <c r="IO20" s="1187"/>
      <c r="IP20" s="1187"/>
      <c r="IQ20" s="1187"/>
    </row>
    <row r="21" spans="1:251" ht="17.25" thickBot="1">
      <c r="A21" s="653" t="s">
        <v>236</v>
      </c>
      <c r="B21" s="1903" t="s">
        <v>52</v>
      </c>
      <c r="C21" s="2336"/>
      <c r="D21" s="1885" t="s">
        <v>314</v>
      </c>
      <c r="E21" s="2372"/>
      <c r="F21" s="2373"/>
      <c r="G21" s="1904">
        <v>2.5</v>
      </c>
      <c r="H21" s="2364">
        <v>75</v>
      </c>
      <c r="I21" s="2332">
        <v>27</v>
      </c>
      <c r="J21" s="2332">
        <v>18</v>
      </c>
      <c r="K21" s="2332"/>
      <c r="L21" s="2332">
        <v>9</v>
      </c>
      <c r="M21" s="2374">
        <v>48</v>
      </c>
      <c r="N21" s="2375"/>
      <c r="O21" s="2138"/>
      <c r="P21" s="2376">
        <v>3</v>
      </c>
      <c r="Q21" s="2377"/>
      <c r="R21" s="706"/>
      <c r="S21" s="707"/>
      <c r="T21" s="1187" t="s">
        <v>314</v>
      </c>
      <c r="U21" s="1187"/>
      <c r="V21" s="1187"/>
      <c r="W21" s="1187"/>
      <c r="X21" s="1187"/>
      <c r="Y21" s="2634"/>
      <c r="Z21" s="1187"/>
      <c r="AA21" s="1187"/>
      <c r="AB21" s="1187"/>
      <c r="AC21" s="1187"/>
      <c r="AD21" s="1187"/>
      <c r="AE21" s="1187"/>
      <c r="AF21" s="1187"/>
      <c r="AG21" s="1187"/>
      <c r="AH21" s="1187"/>
      <c r="AI21" s="1187"/>
      <c r="AJ21" s="1187"/>
      <c r="AK21" s="1187"/>
      <c r="AL21" s="1187"/>
      <c r="AM21" s="1187"/>
      <c r="AN21" s="1187"/>
      <c r="AO21" s="1187"/>
      <c r="AP21" s="1187"/>
      <c r="AQ21" s="1187"/>
      <c r="AR21" s="1187"/>
      <c r="AS21" s="1187"/>
      <c r="AT21" s="1187"/>
      <c r="AU21" s="1187"/>
      <c r="AV21" s="1187"/>
      <c r="AW21" s="1187"/>
      <c r="AX21" s="1187"/>
      <c r="AY21" s="1187"/>
      <c r="AZ21" s="1187"/>
      <c r="BA21" s="1187"/>
      <c r="BB21" s="1187"/>
      <c r="BC21" s="1187"/>
      <c r="BD21" s="1187"/>
      <c r="BE21" s="1187"/>
      <c r="BF21" s="1187"/>
      <c r="BG21" s="1187"/>
      <c r="BH21" s="1187"/>
      <c r="BI21" s="1187"/>
      <c r="BJ21" s="1187"/>
      <c r="BK21" s="1187"/>
      <c r="BL21" s="1187"/>
      <c r="BM21" s="1187"/>
      <c r="BN21" s="1187"/>
      <c r="BO21" s="1187"/>
      <c r="BP21" s="1187"/>
      <c r="BQ21" s="1187"/>
      <c r="BR21" s="1187"/>
      <c r="BS21" s="1187"/>
      <c r="BT21" s="1187"/>
      <c r="BU21" s="1187"/>
      <c r="BV21" s="1187"/>
      <c r="BW21" s="1187"/>
      <c r="BX21" s="1187"/>
      <c r="BY21" s="1187"/>
      <c r="BZ21" s="1187"/>
      <c r="CA21" s="1187"/>
      <c r="CB21" s="1187"/>
      <c r="CC21" s="1187"/>
      <c r="CD21" s="1187"/>
      <c r="CE21" s="1187"/>
      <c r="CF21" s="1187"/>
      <c r="CG21" s="1187"/>
      <c r="CH21" s="1187"/>
      <c r="CI21" s="1187"/>
      <c r="CJ21" s="1187"/>
      <c r="CK21" s="1187"/>
      <c r="CL21" s="1187"/>
      <c r="CM21" s="1187"/>
      <c r="CN21" s="1187"/>
      <c r="CO21" s="1187"/>
      <c r="CP21" s="1187"/>
      <c r="CQ21" s="1187"/>
      <c r="CR21" s="1187"/>
      <c r="CS21" s="1187"/>
      <c r="CT21" s="1187"/>
      <c r="CU21" s="1187"/>
      <c r="CV21" s="1187"/>
      <c r="CW21" s="1187"/>
      <c r="CX21" s="1187"/>
      <c r="CY21" s="1187"/>
      <c r="CZ21" s="1187"/>
      <c r="DA21" s="1187"/>
      <c r="DB21" s="1187"/>
      <c r="DC21" s="1187"/>
      <c r="DD21" s="1187"/>
      <c r="DE21" s="1187"/>
      <c r="DF21" s="1187"/>
      <c r="DG21" s="1187"/>
      <c r="DH21" s="1187"/>
      <c r="DI21" s="1187"/>
      <c r="DJ21" s="1187"/>
      <c r="DK21" s="1187"/>
      <c r="DL21" s="1187"/>
      <c r="DM21" s="1187"/>
      <c r="DN21" s="1187"/>
      <c r="DO21" s="1187"/>
      <c r="DP21" s="1187"/>
      <c r="DQ21" s="1187"/>
      <c r="DR21" s="1187"/>
      <c r="DS21" s="1187"/>
      <c r="DT21" s="1187"/>
      <c r="DU21" s="1187"/>
      <c r="DV21" s="1187"/>
      <c r="DW21" s="1187"/>
      <c r="DX21" s="1187"/>
      <c r="DY21" s="1187"/>
      <c r="DZ21" s="1187"/>
      <c r="EA21" s="1187"/>
      <c r="EB21" s="1187"/>
      <c r="EC21" s="1187"/>
      <c r="ED21" s="1187"/>
      <c r="EE21" s="1187"/>
      <c r="EF21" s="1187"/>
      <c r="EG21" s="1187"/>
      <c r="EH21" s="1187"/>
      <c r="EI21" s="1187"/>
      <c r="EJ21" s="1187"/>
      <c r="EK21" s="1187"/>
      <c r="EL21" s="1187"/>
      <c r="EM21" s="1187"/>
      <c r="EN21" s="1187"/>
      <c r="EO21" s="1187"/>
      <c r="EP21" s="1187"/>
      <c r="EQ21" s="1187"/>
      <c r="ER21" s="1187"/>
      <c r="ES21" s="1187"/>
      <c r="ET21" s="1187"/>
      <c r="EU21" s="1187"/>
      <c r="EV21" s="1187"/>
      <c r="EW21" s="1187"/>
      <c r="EX21" s="1187"/>
      <c r="EY21" s="1187"/>
      <c r="EZ21" s="1187"/>
      <c r="FA21" s="1187"/>
      <c r="FB21" s="1187"/>
      <c r="FC21" s="1187"/>
      <c r="FD21" s="1187"/>
      <c r="FE21" s="1187"/>
      <c r="FF21" s="1187"/>
      <c r="FG21" s="1187"/>
      <c r="FH21" s="1187"/>
      <c r="FI21" s="1187"/>
      <c r="FJ21" s="1187"/>
      <c r="FK21" s="1187"/>
      <c r="FL21" s="1187"/>
      <c r="FM21" s="1187"/>
      <c r="FN21" s="1187"/>
      <c r="FO21" s="1187"/>
      <c r="FP21" s="1187"/>
      <c r="FQ21" s="1187"/>
      <c r="FR21" s="1187"/>
      <c r="FS21" s="1187"/>
      <c r="FT21" s="1187"/>
      <c r="FU21" s="1187"/>
      <c r="FV21" s="1187"/>
      <c r="FW21" s="1187"/>
      <c r="FX21" s="1187"/>
      <c r="FY21" s="1187"/>
      <c r="FZ21" s="1187"/>
      <c r="GA21" s="1187"/>
      <c r="GB21" s="1187"/>
      <c r="GC21" s="1187"/>
      <c r="GD21" s="1187"/>
      <c r="GE21" s="1187"/>
      <c r="GF21" s="1187"/>
      <c r="GG21" s="1187"/>
      <c r="GH21" s="1187"/>
      <c r="GI21" s="1187"/>
      <c r="GJ21" s="1187"/>
      <c r="GK21" s="1187"/>
      <c r="GL21" s="1187"/>
      <c r="GM21" s="1187"/>
      <c r="GN21" s="1187"/>
      <c r="GO21" s="1187"/>
      <c r="GP21" s="1187"/>
      <c r="GQ21" s="1187"/>
      <c r="GR21" s="1187"/>
      <c r="GS21" s="1187"/>
      <c r="GT21" s="1187"/>
      <c r="GU21" s="1187"/>
      <c r="GV21" s="1187"/>
      <c r="GW21" s="1187"/>
      <c r="GX21" s="1187"/>
      <c r="GY21" s="1187"/>
      <c r="GZ21" s="1187"/>
      <c r="HA21" s="1187"/>
      <c r="HB21" s="1187"/>
      <c r="HC21" s="1187"/>
      <c r="HD21" s="1187"/>
      <c r="HE21" s="1187"/>
      <c r="HF21" s="1187"/>
      <c r="HG21" s="1187"/>
      <c r="HH21" s="1187"/>
      <c r="HI21" s="1187"/>
      <c r="HJ21" s="1187"/>
      <c r="HK21" s="1187"/>
      <c r="HL21" s="1187"/>
      <c r="HM21" s="1187"/>
      <c r="HN21" s="1187"/>
      <c r="HO21" s="1187"/>
      <c r="HP21" s="1187"/>
      <c r="HQ21" s="1187"/>
      <c r="HR21" s="1187"/>
      <c r="HS21" s="1187"/>
      <c r="HT21" s="1187"/>
      <c r="HU21" s="1187"/>
      <c r="HV21" s="1187"/>
      <c r="HW21" s="1187"/>
      <c r="HX21" s="1187"/>
      <c r="HY21" s="1187"/>
      <c r="HZ21" s="1187"/>
      <c r="IA21" s="1187"/>
      <c r="IB21" s="1187"/>
      <c r="IC21" s="1187"/>
      <c r="ID21" s="1187"/>
      <c r="IE21" s="1187"/>
      <c r="IF21" s="1187"/>
      <c r="IG21" s="1187"/>
      <c r="IH21" s="1187"/>
      <c r="II21" s="1187"/>
      <c r="IJ21" s="1187"/>
      <c r="IK21" s="1187"/>
      <c r="IL21" s="1187"/>
      <c r="IM21" s="1187"/>
      <c r="IN21" s="1187"/>
      <c r="IO21" s="1187"/>
      <c r="IP21" s="1187"/>
      <c r="IQ21" s="1187"/>
    </row>
  </sheetData>
  <sheetProtection/>
  <mergeCells count="24">
    <mergeCell ref="Y2:Y7"/>
    <mergeCell ref="Q4:S4"/>
    <mergeCell ref="E5:E7"/>
    <mergeCell ref="F5:F7"/>
    <mergeCell ref="J5:J7"/>
    <mergeCell ref="K5:K7"/>
    <mergeCell ref="L5:L7"/>
    <mergeCell ref="N6:S6"/>
    <mergeCell ref="C4:C7"/>
    <mergeCell ref="D4:D7"/>
    <mergeCell ref="E4:F4"/>
    <mergeCell ref="I4:I7"/>
    <mergeCell ref="J4:L4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M3:M7"/>
  </mergeCells>
  <printOptions horizontalCentered="1"/>
  <pageMargins left="0.1968503937007874" right="0.1968503937007874" top="0.6692913385826772" bottom="0.3937007874015748" header="0" footer="0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view="pageBreakPreview" zoomScale="80" zoomScaleNormal="75" zoomScaleSheetLayoutView="80" zoomScalePageLayoutView="0" workbookViewId="0" topLeftCell="A1">
      <selection activeCell="B19" sqref="B19"/>
    </sheetView>
  </sheetViews>
  <sheetFormatPr defaultColWidth="9.00390625" defaultRowHeight="12.75"/>
  <cols>
    <col min="1" max="1" width="11.375" style="2050" customWidth="1"/>
    <col min="2" max="2" width="55.625" style="2053" customWidth="1"/>
    <col min="3" max="3" width="6.25390625" style="2051" customWidth="1"/>
    <col min="4" max="4" width="10.00390625" style="2052" customWidth="1"/>
    <col min="5" max="5" width="6.75390625" style="2052" customWidth="1"/>
    <col min="6" max="6" width="8.25390625" style="2051" customWidth="1"/>
    <col min="7" max="7" width="11.625" style="2051" hidden="1" customWidth="1"/>
    <col min="8" max="8" width="9.875" style="2051" hidden="1" customWidth="1"/>
    <col min="9" max="9" width="8.25390625" style="2053" customWidth="1"/>
    <col min="10" max="10" width="7.625" style="2053" customWidth="1"/>
    <col min="11" max="11" width="6.875" style="2053" customWidth="1"/>
    <col min="12" max="12" width="7.375" style="2053" customWidth="1"/>
    <col min="13" max="13" width="9.25390625" style="2053" hidden="1" customWidth="1"/>
    <col min="14" max="14" width="8.00390625" style="2054" hidden="1" customWidth="1"/>
    <col min="15" max="15" width="7.75390625" style="2053" hidden="1" customWidth="1"/>
    <col min="16" max="16" width="7.25390625" style="2053" hidden="1" customWidth="1"/>
    <col min="17" max="17" width="12.25390625" style="2053" customWidth="1"/>
    <col min="18" max="18" width="7.25390625" style="2053" hidden="1" customWidth="1"/>
    <col min="19" max="19" width="6.875" style="2053" hidden="1" customWidth="1"/>
    <col min="20" max="23" width="0" style="29" hidden="1" customWidth="1"/>
    <col min="24" max="24" width="0.12890625" style="29" hidden="1" customWidth="1"/>
    <col min="25" max="25" width="35.625" style="29" customWidth="1"/>
    <col min="26" max="16384" width="9.125" style="29" customWidth="1"/>
  </cols>
  <sheetData>
    <row r="1" spans="1:19" s="2635" customFormat="1" ht="19.5" thickBot="1">
      <c r="A1" s="3250" t="s">
        <v>346</v>
      </c>
      <c r="B1" s="3251"/>
      <c r="C1" s="3251"/>
      <c r="D1" s="3251"/>
      <c r="E1" s="3251"/>
      <c r="F1" s="3251"/>
      <c r="G1" s="3251"/>
      <c r="H1" s="3252"/>
      <c r="I1" s="3252"/>
      <c r="J1" s="3252"/>
      <c r="K1" s="3252"/>
      <c r="L1" s="3252"/>
      <c r="M1" s="3252"/>
      <c r="N1" s="3252"/>
      <c r="O1" s="3252"/>
      <c r="P1" s="3252"/>
      <c r="Q1" s="3252"/>
      <c r="R1" s="3252"/>
      <c r="S1" s="3253"/>
    </row>
    <row r="2" spans="1:25" s="2635" customFormat="1" ht="18.75">
      <c r="A2" s="3254" t="s">
        <v>109</v>
      </c>
      <c r="B2" s="3257" t="s">
        <v>26</v>
      </c>
      <c r="C2" s="3260" t="s">
        <v>312</v>
      </c>
      <c r="D2" s="3260"/>
      <c r="E2" s="3260"/>
      <c r="F2" s="3260"/>
      <c r="G2" s="3262" t="s">
        <v>110</v>
      </c>
      <c r="H2" s="3265" t="s">
        <v>111</v>
      </c>
      <c r="I2" s="3265"/>
      <c r="J2" s="3265"/>
      <c r="K2" s="3265"/>
      <c r="L2" s="3265"/>
      <c r="M2" s="3265"/>
      <c r="N2" s="3265"/>
      <c r="O2" s="3265"/>
      <c r="P2" s="3265"/>
      <c r="Q2" s="3265"/>
      <c r="R2" s="3265"/>
      <c r="S2" s="3265"/>
      <c r="Y2" s="3276" t="s">
        <v>343</v>
      </c>
    </row>
    <row r="3" spans="1:25" s="2635" customFormat="1" ht="18.75">
      <c r="A3" s="3255"/>
      <c r="B3" s="3258"/>
      <c r="C3" s="3261"/>
      <c r="D3" s="3261"/>
      <c r="E3" s="3261"/>
      <c r="F3" s="3261"/>
      <c r="G3" s="3263"/>
      <c r="H3" s="3266" t="s">
        <v>23</v>
      </c>
      <c r="I3" s="3267" t="s">
        <v>113</v>
      </c>
      <c r="J3" s="3267"/>
      <c r="K3" s="3267"/>
      <c r="L3" s="3267"/>
      <c r="M3" s="3266" t="s">
        <v>24</v>
      </c>
      <c r="N3" s="3265"/>
      <c r="O3" s="3265"/>
      <c r="P3" s="3265"/>
      <c r="Q3" s="3265"/>
      <c r="R3" s="3265"/>
      <c r="S3" s="3265"/>
      <c r="Y3" s="3276"/>
    </row>
    <row r="4" spans="1:25" s="2635" customFormat="1" ht="18.75">
      <c r="A4" s="3255"/>
      <c r="B4" s="3258"/>
      <c r="C4" s="3268" t="s">
        <v>114</v>
      </c>
      <c r="D4" s="3271" t="s">
        <v>115</v>
      </c>
      <c r="E4" s="3274" t="s">
        <v>116</v>
      </c>
      <c r="F4" s="3275"/>
      <c r="G4" s="3263"/>
      <c r="H4" s="3266"/>
      <c r="I4" s="3266" t="s">
        <v>21</v>
      </c>
      <c r="J4" s="3265" t="s">
        <v>117</v>
      </c>
      <c r="K4" s="3265"/>
      <c r="L4" s="3265"/>
      <c r="M4" s="3266"/>
      <c r="N4" s="3267" t="s">
        <v>270</v>
      </c>
      <c r="O4" s="3267"/>
      <c r="P4" s="3267"/>
      <c r="Q4" s="3267" t="s">
        <v>271</v>
      </c>
      <c r="R4" s="3267"/>
      <c r="S4" s="3267"/>
      <c r="Y4" s="3276"/>
    </row>
    <row r="5" spans="1:25" s="2635" customFormat="1" ht="16.5" customHeight="1">
      <c r="A5" s="3255"/>
      <c r="B5" s="3258"/>
      <c r="C5" s="3269"/>
      <c r="D5" s="3272"/>
      <c r="E5" s="3277" t="s">
        <v>118</v>
      </c>
      <c r="F5" s="3280" t="s">
        <v>119</v>
      </c>
      <c r="G5" s="3263"/>
      <c r="H5" s="3266"/>
      <c r="I5" s="3266"/>
      <c r="J5" s="3266" t="s">
        <v>25</v>
      </c>
      <c r="K5" s="3266" t="s">
        <v>120</v>
      </c>
      <c r="L5" s="3266" t="s">
        <v>275</v>
      </c>
      <c r="M5" s="3266"/>
      <c r="N5" s="2636">
        <v>1</v>
      </c>
      <c r="O5" s="2636" t="s">
        <v>313</v>
      </c>
      <c r="P5" s="2636" t="s">
        <v>314</v>
      </c>
      <c r="Q5" s="2636">
        <v>3</v>
      </c>
      <c r="R5" s="2636" t="s">
        <v>315</v>
      </c>
      <c r="S5" s="2636" t="s">
        <v>316</v>
      </c>
      <c r="Y5" s="3276"/>
    </row>
    <row r="6" spans="1:25" s="2635" customFormat="1" ht="18.75">
      <c r="A6" s="3255"/>
      <c r="B6" s="3258"/>
      <c r="C6" s="3269"/>
      <c r="D6" s="3272"/>
      <c r="E6" s="3278"/>
      <c r="F6" s="3280"/>
      <c r="G6" s="3263"/>
      <c r="H6" s="3266"/>
      <c r="I6" s="3266"/>
      <c r="J6" s="3266"/>
      <c r="K6" s="3266"/>
      <c r="L6" s="3266"/>
      <c r="M6" s="3266"/>
      <c r="N6" s="3267"/>
      <c r="O6" s="3267"/>
      <c r="P6" s="3267"/>
      <c r="Q6" s="3267"/>
      <c r="R6" s="3267"/>
      <c r="S6" s="3267"/>
      <c r="Y6" s="3276"/>
    </row>
    <row r="7" spans="1:25" s="2635" customFormat="1" ht="51" customHeight="1" thickBot="1">
      <c r="A7" s="3256"/>
      <c r="B7" s="3259"/>
      <c r="C7" s="3270"/>
      <c r="D7" s="3273"/>
      <c r="E7" s="3279"/>
      <c r="F7" s="3281"/>
      <c r="G7" s="3264"/>
      <c r="H7" s="3266"/>
      <c r="I7" s="3266"/>
      <c r="J7" s="3266"/>
      <c r="K7" s="3266"/>
      <c r="L7" s="3266"/>
      <c r="M7" s="3266"/>
      <c r="N7" s="2637">
        <v>15</v>
      </c>
      <c r="O7" s="2636">
        <v>9</v>
      </c>
      <c r="P7" s="2636">
        <v>9</v>
      </c>
      <c r="Q7" s="2636" t="s">
        <v>341</v>
      </c>
      <c r="R7" s="2636">
        <v>9</v>
      </c>
      <c r="S7" s="2636">
        <v>8</v>
      </c>
      <c r="Y7" s="3276"/>
    </row>
    <row r="8" spans="1:25" s="2635" customFormat="1" ht="38.25" thickBot="1">
      <c r="A8" s="2638" t="s">
        <v>332</v>
      </c>
      <c r="B8" s="2639" t="s">
        <v>79</v>
      </c>
      <c r="C8" s="2640"/>
      <c r="D8" s="2641" t="s">
        <v>324</v>
      </c>
      <c r="E8" s="2641"/>
      <c r="F8" s="2642"/>
      <c r="G8" s="2643"/>
      <c r="H8" s="2644"/>
      <c r="I8" s="2645"/>
      <c r="J8" s="2646"/>
      <c r="K8" s="2646"/>
      <c r="L8" s="2646"/>
      <c r="M8" s="2647"/>
      <c r="N8" s="2644"/>
      <c r="O8" s="2646"/>
      <c r="P8" s="2647"/>
      <c r="Q8" s="2644" t="s">
        <v>80</v>
      </c>
      <c r="R8" s="2646" t="s">
        <v>80</v>
      </c>
      <c r="S8" s="2647" t="s">
        <v>80</v>
      </c>
      <c r="Y8" s="2648"/>
    </row>
    <row r="9" spans="1:25" s="2635" customFormat="1" ht="19.5" thickBot="1">
      <c r="A9" s="2649" t="s">
        <v>214</v>
      </c>
      <c r="B9" s="2650" t="s">
        <v>43</v>
      </c>
      <c r="C9" s="2651"/>
      <c r="D9" s="2652"/>
      <c r="E9" s="2653"/>
      <c r="F9" s="2654">
        <v>3</v>
      </c>
      <c r="G9" s="2655">
        <v>1.5</v>
      </c>
      <c r="H9" s="2656">
        <v>45</v>
      </c>
      <c r="I9" s="2657">
        <v>15</v>
      </c>
      <c r="J9" s="2657"/>
      <c r="K9" s="2657"/>
      <c r="L9" s="2657">
        <v>15</v>
      </c>
      <c r="M9" s="2658">
        <v>30</v>
      </c>
      <c r="N9" s="2651"/>
      <c r="O9" s="2652"/>
      <c r="P9" s="2659"/>
      <c r="Q9" s="2660">
        <v>1</v>
      </c>
      <c r="R9" s="2661"/>
      <c r="S9" s="2662"/>
      <c r="Y9" s="2648"/>
    </row>
    <row r="10" spans="1:25" s="2635" customFormat="1" ht="19.5" thickBot="1">
      <c r="A10" s="2663" t="s">
        <v>219</v>
      </c>
      <c r="B10" s="2664" t="s">
        <v>35</v>
      </c>
      <c r="C10" s="2665">
        <v>3</v>
      </c>
      <c r="D10" s="2666"/>
      <c r="E10" s="2666"/>
      <c r="F10" s="2667"/>
      <c r="G10" s="2668">
        <v>3.5</v>
      </c>
      <c r="H10" s="2669">
        <v>105</v>
      </c>
      <c r="I10" s="2670">
        <v>45</v>
      </c>
      <c r="J10" s="2670">
        <v>30</v>
      </c>
      <c r="K10" s="2671"/>
      <c r="L10" s="2671">
        <v>15</v>
      </c>
      <c r="M10" s="2672">
        <v>60</v>
      </c>
      <c r="N10" s="2644"/>
      <c r="O10" s="2646"/>
      <c r="P10" s="2673"/>
      <c r="Q10" s="2674">
        <v>3</v>
      </c>
      <c r="R10" s="2675"/>
      <c r="S10" s="2673"/>
      <c r="Y10" s="2648"/>
    </row>
    <row r="11" spans="1:25" s="2635" customFormat="1" ht="18.75">
      <c r="A11" s="2676" t="s">
        <v>211</v>
      </c>
      <c r="B11" s="2677" t="s">
        <v>187</v>
      </c>
      <c r="C11" s="2678"/>
      <c r="D11" s="2679"/>
      <c r="E11" s="2680"/>
      <c r="F11" s="2681"/>
      <c r="G11" s="2682">
        <v>3.5</v>
      </c>
      <c r="H11" s="2683">
        <v>105</v>
      </c>
      <c r="I11" s="2680"/>
      <c r="J11" s="2680"/>
      <c r="K11" s="2680"/>
      <c r="L11" s="2680"/>
      <c r="M11" s="2681"/>
      <c r="N11" s="2684"/>
      <c r="O11" s="2680"/>
      <c r="P11" s="2681"/>
      <c r="Q11" s="2685"/>
      <c r="R11" s="2686"/>
      <c r="S11" s="2687"/>
      <c r="Y11" s="2648"/>
    </row>
    <row r="12" spans="1:25" s="2635" customFormat="1" ht="19.5" thickBot="1">
      <c r="A12" s="2688" t="s">
        <v>224</v>
      </c>
      <c r="B12" s="2650" t="s">
        <v>52</v>
      </c>
      <c r="C12" s="2689"/>
      <c r="D12" s="2657">
        <v>3</v>
      </c>
      <c r="E12" s="2690"/>
      <c r="F12" s="2691"/>
      <c r="G12" s="2692">
        <v>2.5</v>
      </c>
      <c r="H12" s="2689">
        <v>75</v>
      </c>
      <c r="I12" s="2690">
        <v>30</v>
      </c>
      <c r="J12" s="2693">
        <v>15</v>
      </c>
      <c r="K12" s="2690"/>
      <c r="L12" s="2690">
        <v>15</v>
      </c>
      <c r="M12" s="2691">
        <v>45</v>
      </c>
      <c r="N12" s="2694"/>
      <c r="O12" s="2695"/>
      <c r="P12" s="2696"/>
      <c r="Q12" s="2697">
        <v>2</v>
      </c>
      <c r="R12" s="2695"/>
      <c r="S12" s="2691"/>
      <c r="Y12" s="2648"/>
    </row>
    <row r="13" spans="1:25" s="2635" customFormat="1" ht="18.75">
      <c r="A13" s="2676" t="s">
        <v>230</v>
      </c>
      <c r="B13" s="2698" t="s">
        <v>50</v>
      </c>
      <c r="C13" s="2678"/>
      <c r="D13" s="2679"/>
      <c r="E13" s="2680"/>
      <c r="F13" s="2681"/>
      <c r="G13" s="2682">
        <v>4.5</v>
      </c>
      <c r="H13" s="2683">
        <v>135</v>
      </c>
      <c r="I13" s="2680"/>
      <c r="J13" s="2680"/>
      <c r="K13" s="2680"/>
      <c r="L13" s="2680"/>
      <c r="M13" s="2681"/>
      <c r="N13" s="2684"/>
      <c r="O13" s="2680"/>
      <c r="P13" s="2681"/>
      <c r="Q13" s="2685"/>
      <c r="R13" s="2686"/>
      <c r="S13" s="2687"/>
      <c r="Y13" s="2648"/>
    </row>
    <row r="14" spans="1:25" s="2635" customFormat="1" ht="19.5" thickBot="1">
      <c r="A14" s="2688" t="s">
        <v>233</v>
      </c>
      <c r="B14" s="2650" t="s">
        <v>52</v>
      </c>
      <c r="C14" s="2689"/>
      <c r="D14" s="2657">
        <v>3</v>
      </c>
      <c r="E14" s="2690"/>
      <c r="F14" s="2691"/>
      <c r="G14" s="2692">
        <v>3</v>
      </c>
      <c r="H14" s="2699">
        <v>90</v>
      </c>
      <c r="I14" s="2690">
        <v>45</v>
      </c>
      <c r="J14" s="2693">
        <v>30</v>
      </c>
      <c r="K14" s="2690"/>
      <c r="L14" s="2690">
        <v>15</v>
      </c>
      <c r="M14" s="2691">
        <v>45</v>
      </c>
      <c r="N14" s="2694"/>
      <c r="O14" s="2695"/>
      <c r="P14" s="2696"/>
      <c r="Q14" s="2697">
        <v>3</v>
      </c>
      <c r="R14" s="2695"/>
      <c r="S14" s="2691"/>
      <c r="Y14" s="2648"/>
    </row>
    <row r="15" spans="1:25" s="2635" customFormat="1" ht="18.75">
      <c r="A15" s="2676" t="s">
        <v>231</v>
      </c>
      <c r="B15" s="2677" t="s">
        <v>178</v>
      </c>
      <c r="C15" s="2700"/>
      <c r="D15" s="2701"/>
      <c r="E15" s="2701"/>
      <c r="F15" s="2702"/>
      <c r="G15" s="2682">
        <v>7</v>
      </c>
      <c r="H15" s="2703">
        <v>210</v>
      </c>
      <c r="I15" s="2704">
        <v>72</v>
      </c>
      <c r="J15" s="2704">
        <v>48</v>
      </c>
      <c r="K15" s="2704"/>
      <c r="L15" s="2704">
        <v>24</v>
      </c>
      <c r="M15" s="2705">
        <v>108</v>
      </c>
      <c r="N15" s="2706"/>
      <c r="O15" s="2707"/>
      <c r="P15" s="2708"/>
      <c r="Q15" s="2709"/>
      <c r="R15" s="2710"/>
      <c r="S15" s="2711"/>
      <c r="Y15" s="2648"/>
    </row>
    <row r="16" spans="1:25" s="2635" customFormat="1" ht="19.5" thickBot="1">
      <c r="A16" s="2688" t="s">
        <v>259</v>
      </c>
      <c r="B16" s="2650" t="s">
        <v>52</v>
      </c>
      <c r="C16" s="2712">
        <v>3</v>
      </c>
      <c r="D16" s="2713"/>
      <c r="E16" s="2713"/>
      <c r="F16" s="2714"/>
      <c r="G16" s="2692">
        <v>3.5</v>
      </c>
      <c r="H16" s="2656">
        <v>105</v>
      </c>
      <c r="I16" s="2715">
        <v>45</v>
      </c>
      <c r="J16" s="2715">
        <v>30</v>
      </c>
      <c r="K16" s="2715"/>
      <c r="L16" s="2715">
        <v>15</v>
      </c>
      <c r="M16" s="2716">
        <v>60</v>
      </c>
      <c r="N16" s="2697"/>
      <c r="O16" s="2695"/>
      <c r="P16" s="2717"/>
      <c r="Q16" s="2694">
        <v>3</v>
      </c>
      <c r="R16" s="2661"/>
      <c r="S16" s="2662"/>
      <c r="Y16" s="2648"/>
    </row>
    <row r="17" spans="1:25" s="2635" customFormat="1" ht="18.75">
      <c r="A17" s="2676" t="s">
        <v>237</v>
      </c>
      <c r="B17" s="2718" t="s">
        <v>42</v>
      </c>
      <c r="C17" s="2719"/>
      <c r="D17" s="2720"/>
      <c r="E17" s="2720"/>
      <c r="F17" s="2721"/>
      <c r="G17" s="2722">
        <v>6</v>
      </c>
      <c r="H17" s="2723">
        <v>180</v>
      </c>
      <c r="I17" s="2724"/>
      <c r="J17" s="2724"/>
      <c r="K17" s="2724"/>
      <c r="L17" s="2724"/>
      <c r="M17" s="2725"/>
      <c r="N17" s="2726"/>
      <c r="O17" s="2727"/>
      <c r="P17" s="2711"/>
      <c r="Q17" s="2728"/>
      <c r="R17" s="2729"/>
      <c r="S17" s="2711"/>
      <c r="Y17" s="2648"/>
    </row>
    <row r="18" spans="1:25" s="2635" customFormat="1" ht="19.5" thickBot="1">
      <c r="A18" s="2688" t="s">
        <v>240</v>
      </c>
      <c r="B18" s="2650" t="s">
        <v>52</v>
      </c>
      <c r="C18" s="2651"/>
      <c r="D18" s="2657">
        <v>3</v>
      </c>
      <c r="E18" s="2657"/>
      <c r="F18" s="2730"/>
      <c r="G18" s="2731">
        <v>4</v>
      </c>
      <c r="H18" s="2732">
        <v>120</v>
      </c>
      <c r="I18" s="2657">
        <v>45</v>
      </c>
      <c r="J18" s="2657">
        <v>30</v>
      </c>
      <c r="K18" s="2657"/>
      <c r="L18" s="2657">
        <v>15</v>
      </c>
      <c r="M18" s="2733">
        <v>75</v>
      </c>
      <c r="N18" s="2734"/>
      <c r="O18" s="2735"/>
      <c r="P18" s="2736"/>
      <c r="Q18" s="2660">
        <v>3</v>
      </c>
      <c r="R18" s="2737"/>
      <c r="S18" s="2662"/>
      <c r="Y18" s="2648"/>
    </row>
    <row r="19" spans="1:25" s="2635" customFormat="1" ht="18.75">
      <c r="A19" s="2876"/>
      <c r="B19" s="2877" t="s">
        <v>47</v>
      </c>
      <c r="C19" s="2878"/>
      <c r="D19" s="2879"/>
      <c r="E19" s="2879"/>
      <c r="F19" s="2880"/>
      <c r="G19" s="2881"/>
      <c r="H19" s="2882"/>
      <c r="I19" s="2879"/>
      <c r="J19" s="2879"/>
      <c r="K19" s="2879"/>
      <c r="L19" s="2879"/>
      <c r="M19" s="2883"/>
      <c r="N19" s="2884"/>
      <c r="O19" s="2885"/>
      <c r="P19" s="2886"/>
      <c r="Q19" s="2887"/>
      <c r="R19" s="2888"/>
      <c r="S19" s="2889"/>
      <c r="Y19" s="2648"/>
    </row>
    <row r="20" spans="1:25" s="2635" customFormat="1" ht="19.5" thickBot="1">
      <c r="A20" s="2649" t="s">
        <v>244</v>
      </c>
      <c r="B20" s="2738" t="s">
        <v>52</v>
      </c>
      <c r="C20" s="2739" t="s">
        <v>179</v>
      </c>
      <c r="D20" s="2740"/>
      <c r="E20" s="2740"/>
      <c r="F20" s="2741"/>
      <c r="G20" s="2742">
        <v>6.5</v>
      </c>
      <c r="H20" s="2743">
        <v>195</v>
      </c>
      <c r="I20" s="2744">
        <v>75</v>
      </c>
      <c r="J20" s="2744">
        <v>45</v>
      </c>
      <c r="K20" s="2744"/>
      <c r="L20" s="2744">
        <v>30</v>
      </c>
      <c r="M20" s="2745">
        <v>120</v>
      </c>
      <c r="N20" s="2746"/>
      <c r="O20" s="2740"/>
      <c r="P20" s="2747"/>
      <c r="Q20" s="2748">
        <v>5</v>
      </c>
      <c r="R20" s="2749"/>
      <c r="S20" s="2750"/>
      <c r="Y20" s="2648"/>
    </row>
    <row r="21" spans="1:25" s="2635" customFormat="1" ht="18.75">
      <c r="A21" s="2676" t="s">
        <v>202</v>
      </c>
      <c r="B21" s="2718" t="s">
        <v>326</v>
      </c>
      <c r="C21" s="2719"/>
      <c r="D21" s="2720"/>
      <c r="E21" s="2720"/>
      <c r="F21" s="2721"/>
      <c r="G21" s="2722">
        <v>4.5</v>
      </c>
      <c r="H21" s="2751">
        <v>135</v>
      </c>
      <c r="I21" s="2720"/>
      <c r="J21" s="2724"/>
      <c r="K21" s="2724"/>
      <c r="L21" s="2724"/>
      <c r="M21" s="2752"/>
      <c r="N21" s="2726"/>
      <c r="O21" s="2727"/>
      <c r="P21" s="2711"/>
      <c r="Q21" s="2728"/>
      <c r="R21" s="2729"/>
      <c r="S21" s="2711"/>
      <c r="Y21" s="2648"/>
    </row>
    <row r="22" spans="1:25" s="2635" customFormat="1" ht="19.5" thickBot="1">
      <c r="A22" s="2688" t="s">
        <v>252</v>
      </c>
      <c r="B22" s="2650" t="s">
        <v>52</v>
      </c>
      <c r="C22" s="2651">
        <v>3</v>
      </c>
      <c r="D22" s="2657"/>
      <c r="E22" s="2657"/>
      <c r="F22" s="2730"/>
      <c r="G22" s="2731">
        <v>3.5</v>
      </c>
      <c r="H22" s="2732">
        <v>105</v>
      </c>
      <c r="I22" s="2657">
        <v>45</v>
      </c>
      <c r="J22" s="2753">
        <v>30</v>
      </c>
      <c r="K22" s="2753"/>
      <c r="L22" s="2753">
        <v>15</v>
      </c>
      <c r="M22" s="2754">
        <v>60</v>
      </c>
      <c r="N22" s="2640"/>
      <c r="O22" s="2641"/>
      <c r="P22" s="2662"/>
      <c r="Q22" s="2755">
        <v>3</v>
      </c>
      <c r="R22" s="2737"/>
      <c r="S22" s="2662"/>
      <c r="Y22" s="2648"/>
    </row>
    <row r="23" spans="1:19" s="2635" customFormat="1" ht="18.75">
      <c r="A23" s="2756"/>
      <c r="B23" s="2757"/>
      <c r="C23" s="2758"/>
      <c r="D23" s="2759"/>
      <c r="E23" s="2759"/>
      <c r="F23" s="2758"/>
      <c r="G23" s="2758"/>
      <c r="H23" s="2758"/>
      <c r="I23" s="2757"/>
      <c r="J23" s="2757"/>
      <c r="K23" s="2757"/>
      <c r="L23" s="2757"/>
      <c r="M23" s="2757"/>
      <c r="N23" s="2760"/>
      <c r="O23" s="2757"/>
      <c r="P23" s="2757"/>
      <c r="Q23" s="2757"/>
      <c r="R23" s="2757"/>
      <c r="S23" s="2757"/>
    </row>
    <row r="24" spans="1:19" s="2635" customFormat="1" ht="18.75">
      <c r="A24" s="2756"/>
      <c r="B24" s="2757"/>
      <c r="C24" s="2758"/>
      <c r="D24" s="2759"/>
      <c r="E24" s="2759"/>
      <c r="F24" s="2758"/>
      <c r="G24" s="2758"/>
      <c r="H24" s="2758"/>
      <c r="I24" s="2757"/>
      <c r="J24" s="2757"/>
      <c r="K24" s="2757"/>
      <c r="L24" s="2757"/>
      <c r="M24" s="2757"/>
      <c r="N24" s="2760"/>
      <c r="O24" s="2757"/>
      <c r="P24" s="2757"/>
      <c r="Q24" s="2757"/>
      <c r="R24" s="2757"/>
      <c r="S24" s="2757"/>
    </row>
  </sheetData>
  <sheetProtection/>
  <mergeCells count="24">
    <mergeCell ref="Y2:Y7"/>
    <mergeCell ref="Q4:S4"/>
    <mergeCell ref="E5:E7"/>
    <mergeCell ref="F5:F7"/>
    <mergeCell ref="J5:J7"/>
    <mergeCell ref="K5:K7"/>
    <mergeCell ref="L5:L7"/>
    <mergeCell ref="N6:S6"/>
    <mergeCell ref="C4:C7"/>
    <mergeCell ref="D4:D7"/>
    <mergeCell ref="E4:F4"/>
    <mergeCell ref="I4:I7"/>
    <mergeCell ref="J4:L4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M3:M7"/>
  </mergeCells>
  <printOptions horizontalCentered="1"/>
  <pageMargins left="0.1968503937007874" right="0.1968503937007874" top="0.6692913385826772" bottom="0.3937007874015748" header="0" footer="0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view="pageBreakPreview" zoomScale="80" zoomScaleNormal="75" zoomScaleSheetLayoutView="80" zoomScalePageLayoutView="0" workbookViewId="0" topLeftCell="A1">
      <selection activeCell="B16" sqref="B16"/>
    </sheetView>
  </sheetViews>
  <sheetFormatPr defaultColWidth="9.00390625" defaultRowHeight="12.75"/>
  <cols>
    <col min="1" max="1" width="11.375" style="2050" customWidth="1"/>
    <col min="2" max="2" width="55.625" style="2053" customWidth="1"/>
    <col min="3" max="3" width="6.25390625" style="2051" customWidth="1"/>
    <col min="4" max="4" width="10.00390625" style="2052" customWidth="1"/>
    <col min="5" max="5" width="6.75390625" style="2052" customWidth="1"/>
    <col min="6" max="6" width="8.25390625" style="2051" customWidth="1"/>
    <col min="7" max="7" width="11.625" style="2051" hidden="1" customWidth="1"/>
    <col min="8" max="8" width="9.875" style="2051" hidden="1" customWidth="1"/>
    <col min="9" max="9" width="8.25390625" style="2053" customWidth="1"/>
    <col min="10" max="10" width="7.625" style="2053" customWidth="1"/>
    <col min="11" max="11" width="6.875" style="2053" customWidth="1"/>
    <col min="12" max="12" width="7.375" style="2053" customWidth="1"/>
    <col min="13" max="13" width="9.25390625" style="2053" hidden="1" customWidth="1"/>
    <col min="14" max="14" width="8.00390625" style="2054" hidden="1" customWidth="1"/>
    <col min="15" max="15" width="7.75390625" style="2053" hidden="1" customWidth="1"/>
    <col min="16" max="17" width="7.25390625" style="2053" hidden="1" customWidth="1"/>
    <col min="18" max="18" width="17.25390625" style="2053" customWidth="1"/>
    <col min="19" max="19" width="6.875" style="2053" hidden="1" customWidth="1"/>
    <col min="20" max="23" width="0" style="29" hidden="1" customWidth="1"/>
    <col min="24" max="24" width="0.12890625" style="29" hidden="1" customWidth="1"/>
    <col min="25" max="25" width="28.125" style="29" customWidth="1"/>
    <col min="26" max="16384" width="9.125" style="29" customWidth="1"/>
  </cols>
  <sheetData>
    <row r="1" spans="1:19" s="2635" customFormat="1" ht="19.5" thickBot="1">
      <c r="A1" s="3250" t="s">
        <v>347</v>
      </c>
      <c r="B1" s="3251"/>
      <c r="C1" s="3251"/>
      <c r="D1" s="3251"/>
      <c r="E1" s="3251"/>
      <c r="F1" s="3251"/>
      <c r="G1" s="3251"/>
      <c r="H1" s="3251"/>
      <c r="I1" s="3251"/>
      <c r="J1" s="3251"/>
      <c r="K1" s="3251"/>
      <c r="L1" s="3251"/>
      <c r="M1" s="3251"/>
      <c r="N1" s="3251"/>
      <c r="O1" s="3251"/>
      <c r="P1" s="3251"/>
      <c r="Q1" s="3251"/>
      <c r="R1" s="3251"/>
      <c r="S1" s="3282"/>
    </row>
    <row r="2" spans="1:25" s="2635" customFormat="1" ht="18.75">
      <c r="A2" s="3254" t="s">
        <v>109</v>
      </c>
      <c r="B2" s="3257" t="s">
        <v>26</v>
      </c>
      <c r="C2" s="3260" t="s">
        <v>312</v>
      </c>
      <c r="D2" s="3260"/>
      <c r="E2" s="3260"/>
      <c r="F2" s="3260"/>
      <c r="G2" s="3283" t="s">
        <v>110</v>
      </c>
      <c r="H2" s="3286" t="s">
        <v>111</v>
      </c>
      <c r="I2" s="3287"/>
      <c r="J2" s="3287"/>
      <c r="K2" s="3287"/>
      <c r="L2" s="3287"/>
      <c r="M2" s="3288"/>
      <c r="N2" s="3289"/>
      <c r="O2" s="3290"/>
      <c r="P2" s="3290"/>
      <c r="Q2" s="3290"/>
      <c r="R2" s="3290"/>
      <c r="S2" s="3291"/>
      <c r="Y2" s="3276" t="s">
        <v>343</v>
      </c>
    </row>
    <row r="3" spans="1:25" s="2635" customFormat="1" ht="18.75">
      <c r="A3" s="3255"/>
      <c r="B3" s="3258"/>
      <c r="C3" s="3261"/>
      <c r="D3" s="3261"/>
      <c r="E3" s="3261"/>
      <c r="F3" s="3261"/>
      <c r="G3" s="3284"/>
      <c r="H3" s="3269" t="s">
        <v>23</v>
      </c>
      <c r="I3" s="3295" t="s">
        <v>113</v>
      </c>
      <c r="J3" s="3296"/>
      <c r="K3" s="3296"/>
      <c r="L3" s="3296"/>
      <c r="M3" s="3297" t="s">
        <v>24</v>
      </c>
      <c r="N3" s="3292"/>
      <c r="O3" s="3293"/>
      <c r="P3" s="3293"/>
      <c r="Q3" s="3293"/>
      <c r="R3" s="3293"/>
      <c r="S3" s="3294"/>
      <c r="Y3" s="3276"/>
    </row>
    <row r="4" spans="1:25" s="2635" customFormat="1" ht="18.75">
      <c r="A4" s="3255"/>
      <c r="B4" s="3258"/>
      <c r="C4" s="3268" t="s">
        <v>114</v>
      </c>
      <c r="D4" s="3271" t="s">
        <v>115</v>
      </c>
      <c r="E4" s="3274" t="s">
        <v>116</v>
      </c>
      <c r="F4" s="3275"/>
      <c r="G4" s="3284"/>
      <c r="H4" s="3269"/>
      <c r="I4" s="3301" t="s">
        <v>21</v>
      </c>
      <c r="J4" s="3265" t="s">
        <v>117</v>
      </c>
      <c r="K4" s="3265"/>
      <c r="L4" s="3265"/>
      <c r="M4" s="3298"/>
      <c r="N4" s="3303" t="s">
        <v>270</v>
      </c>
      <c r="O4" s="3304"/>
      <c r="P4" s="3305"/>
      <c r="Q4" s="3295" t="s">
        <v>271</v>
      </c>
      <c r="R4" s="3295"/>
      <c r="S4" s="3306"/>
      <c r="Y4" s="3276"/>
    </row>
    <row r="5" spans="1:25" s="2635" customFormat="1" ht="16.5" customHeight="1">
      <c r="A5" s="3255"/>
      <c r="B5" s="3258"/>
      <c r="C5" s="3269"/>
      <c r="D5" s="3272"/>
      <c r="E5" s="3277" t="s">
        <v>118</v>
      </c>
      <c r="F5" s="3280" t="s">
        <v>119</v>
      </c>
      <c r="G5" s="3284"/>
      <c r="H5" s="3269"/>
      <c r="I5" s="3268"/>
      <c r="J5" s="3271" t="s">
        <v>25</v>
      </c>
      <c r="K5" s="3271" t="s">
        <v>120</v>
      </c>
      <c r="L5" s="3271" t="s">
        <v>275</v>
      </c>
      <c r="M5" s="3299"/>
      <c r="N5" s="2761">
        <v>1</v>
      </c>
      <c r="O5" s="2762" t="s">
        <v>313</v>
      </c>
      <c r="P5" s="2762" t="s">
        <v>314</v>
      </c>
      <c r="Q5" s="2762">
        <v>3</v>
      </c>
      <c r="R5" s="2762" t="s">
        <v>315</v>
      </c>
      <c r="S5" s="2763" t="s">
        <v>316</v>
      </c>
      <c r="Y5" s="3276"/>
    </row>
    <row r="6" spans="1:25" s="2635" customFormat="1" ht="19.5" thickBot="1">
      <c r="A6" s="3255"/>
      <c r="B6" s="3258"/>
      <c r="C6" s="3269"/>
      <c r="D6" s="3272"/>
      <c r="E6" s="3278"/>
      <c r="F6" s="3280"/>
      <c r="G6" s="3284"/>
      <c r="H6" s="3269"/>
      <c r="I6" s="3268"/>
      <c r="J6" s="3271"/>
      <c r="K6" s="3271"/>
      <c r="L6" s="3271"/>
      <c r="M6" s="3299"/>
      <c r="N6" s="3308"/>
      <c r="O6" s="3309"/>
      <c r="P6" s="3309"/>
      <c r="Q6" s="3309"/>
      <c r="R6" s="3309"/>
      <c r="S6" s="3310"/>
      <c r="Y6" s="3276"/>
    </row>
    <row r="7" spans="1:25" s="2635" customFormat="1" ht="51" customHeight="1" thickBot="1">
      <c r="A7" s="3256"/>
      <c r="B7" s="3259"/>
      <c r="C7" s="3270"/>
      <c r="D7" s="3273"/>
      <c r="E7" s="3279"/>
      <c r="F7" s="3281"/>
      <c r="G7" s="3285"/>
      <c r="H7" s="3270"/>
      <c r="I7" s="3302"/>
      <c r="J7" s="3307"/>
      <c r="K7" s="3307"/>
      <c r="L7" s="3307"/>
      <c r="M7" s="3300"/>
      <c r="N7" s="2764">
        <v>15</v>
      </c>
      <c r="O7" s="2765">
        <v>9</v>
      </c>
      <c r="P7" s="2766">
        <v>9</v>
      </c>
      <c r="Q7" s="2767">
        <v>15</v>
      </c>
      <c r="R7" s="2765" t="s">
        <v>341</v>
      </c>
      <c r="S7" s="2766">
        <v>8</v>
      </c>
      <c r="Y7" s="3276"/>
    </row>
    <row r="8" spans="1:25" s="2635" customFormat="1" ht="37.5">
      <c r="A8" s="2638" t="s">
        <v>132</v>
      </c>
      <c r="B8" s="2768" t="s">
        <v>307</v>
      </c>
      <c r="C8" s="2719"/>
      <c r="D8" s="2769"/>
      <c r="E8" s="2769"/>
      <c r="F8" s="2770"/>
      <c r="G8" s="2771">
        <v>4.5</v>
      </c>
      <c r="H8" s="2772">
        <v>135</v>
      </c>
      <c r="I8" s="2773"/>
      <c r="J8" s="2773"/>
      <c r="K8" s="2773"/>
      <c r="L8" s="2773"/>
      <c r="M8" s="2774"/>
      <c r="N8" s="2709"/>
      <c r="O8" s="2707"/>
      <c r="P8" s="2775"/>
      <c r="Q8" s="2683"/>
      <c r="R8" s="2776"/>
      <c r="S8" s="2775"/>
      <c r="Y8" s="2648"/>
    </row>
    <row r="9" spans="1:25" s="2635" customFormat="1" ht="19.5" thickBot="1">
      <c r="A9" s="2777" t="s">
        <v>308</v>
      </c>
      <c r="B9" s="2778" t="s">
        <v>103</v>
      </c>
      <c r="C9" s="2651"/>
      <c r="D9" s="2652" t="s">
        <v>315</v>
      </c>
      <c r="E9" s="2779"/>
      <c r="F9" s="2780"/>
      <c r="G9" s="2781">
        <v>2</v>
      </c>
      <c r="H9" s="2782">
        <v>60</v>
      </c>
      <c r="I9" s="2690">
        <v>20</v>
      </c>
      <c r="J9" s="2690">
        <v>10</v>
      </c>
      <c r="K9" s="2690"/>
      <c r="L9" s="2690">
        <v>10</v>
      </c>
      <c r="M9" s="2696">
        <v>40</v>
      </c>
      <c r="N9" s="2694"/>
      <c r="O9" s="2695"/>
      <c r="P9" s="2783"/>
      <c r="Q9" s="2689"/>
      <c r="R9" s="2784">
        <v>2</v>
      </c>
      <c r="S9" s="2783"/>
      <c r="Y9" s="2648"/>
    </row>
    <row r="10" spans="1:25" s="2635" customFormat="1" ht="38.25" thickBot="1">
      <c r="A10" s="2638" t="s">
        <v>332</v>
      </c>
      <c r="B10" s="2639" t="s">
        <v>79</v>
      </c>
      <c r="C10" s="2640"/>
      <c r="D10" s="2641" t="s">
        <v>324</v>
      </c>
      <c r="E10" s="2641"/>
      <c r="F10" s="2642"/>
      <c r="G10" s="2643"/>
      <c r="H10" s="2644"/>
      <c r="I10" s="2785"/>
      <c r="J10" s="2641"/>
      <c r="K10" s="2641"/>
      <c r="L10" s="2641"/>
      <c r="M10" s="2647"/>
      <c r="N10" s="2640"/>
      <c r="O10" s="2646"/>
      <c r="P10" s="2642"/>
      <c r="Q10" s="2640" t="s">
        <v>80</v>
      </c>
      <c r="R10" s="2641" t="s">
        <v>80</v>
      </c>
      <c r="S10" s="2642" t="s">
        <v>80</v>
      </c>
      <c r="Y10" s="2648"/>
    </row>
    <row r="11" spans="1:25" s="2635" customFormat="1" ht="18.75">
      <c r="A11" s="2676" t="s">
        <v>222</v>
      </c>
      <c r="B11" s="2677" t="s">
        <v>94</v>
      </c>
      <c r="C11" s="2719"/>
      <c r="D11" s="2786"/>
      <c r="E11" s="2786"/>
      <c r="F11" s="2687"/>
      <c r="G11" s="2682">
        <v>4</v>
      </c>
      <c r="H11" s="2787">
        <v>120</v>
      </c>
      <c r="I11" s="2788"/>
      <c r="J11" s="2788"/>
      <c r="K11" s="2788"/>
      <c r="L11" s="2788"/>
      <c r="M11" s="2789"/>
      <c r="N11" s="2790"/>
      <c r="O11" s="2791"/>
      <c r="P11" s="2792"/>
      <c r="Q11" s="2793"/>
      <c r="R11" s="2794"/>
      <c r="S11" s="2792"/>
      <c r="Y11" s="2648"/>
    </row>
    <row r="12" spans="1:25" s="2635" customFormat="1" ht="19.5" thickBot="1">
      <c r="A12" s="2688" t="s">
        <v>223</v>
      </c>
      <c r="B12" s="2650" t="s">
        <v>52</v>
      </c>
      <c r="C12" s="2651" t="s">
        <v>315</v>
      </c>
      <c r="D12" s="2652"/>
      <c r="E12" s="2652"/>
      <c r="F12" s="2795"/>
      <c r="G12" s="2655">
        <v>1.5</v>
      </c>
      <c r="H12" s="2656">
        <v>45</v>
      </c>
      <c r="I12" s="2657">
        <v>18</v>
      </c>
      <c r="J12" s="2657">
        <v>9</v>
      </c>
      <c r="K12" s="2657">
        <v>9</v>
      </c>
      <c r="L12" s="2657"/>
      <c r="M12" s="2658">
        <v>27</v>
      </c>
      <c r="N12" s="2651"/>
      <c r="O12" s="2796"/>
      <c r="P12" s="2797"/>
      <c r="Q12" s="2798"/>
      <c r="R12" s="2799">
        <v>2</v>
      </c>
      <c r="S12" s="2659"/>
      <c r="Y12" s="2648"/>
    </row>
    <row r="13" spans="1:25" s="2635" customFormat="1" ht="19.5" thickBot="1">
      <c r="A13" s="2035" t="s">
        <v>201</v>
      </c>
      <c r="B13" s="2837" t="s">
        <v>322</v>
      </c>
      <c r="C13" s="2487" t="s">
        <v>315</v>
      </c>
      <c r="D13" s="2827"/>
      <c r="E13" s="2827"/>
      <c r="F13" s="2828"/>
      <c r="G13" s="2829"/>
      <c r="H13" s="2830"/>
      <c r="I13" s="2389">
        <f>J13+L13</f>
        <v>45</v>
      </c>
      <c r="J13" s="2389">
        <v>27</v>
      </c>
      <c r="K13" s="2389"/>
      <c r="L13" s="2389">
        <v>18</v>
      </c>
      <c r="M13" s="2831"/>
      <c r="N13" s="2826"/>
      <c r="O13" s="2832"/>
      <c r="P13" s="2833"/>
      <c r="Q13" s="2834"/>
      <c r="R13" s="2835">
        <v>5</v>
      </c>
      <c r="S13" s="2836"/>
      <c r="Y13" s="2648"/>
    </row>
    <row r="14" spans="1:25" s="2635" customFormat="1" ht="18.75">
      <c r="A14" s="2676" t="s">
        <v>239</v>
      </c>
      <c r="B14" s="2718" t="s">
        <v>48</v>
      </c>
      <c r="C14" s="2685"/>
      <c r="D14" s="2686"/>
      <c r="E14" s="2800"/>
      <c r="F14" s="2801"/>
      <c r="G14" s="2722">
        <v>9.5</v>
      </c>
      <c r="H14" s="2723">
        <v>285</v>
      </c>
      <c r="I14" s="2680"/>
      <c r="J14" s="2680"/>
      <c r="K14" s="2680"/>
      <c r="L14" s="2680"/>
      <c r="M14" s="2802"/>
      <c r="N14" s="2684"/>
      <c r="O14" s="2680"/>
      <c r="P14" s="2803"/>
      <c r="Q14" s="2804"/>
      <c r="R14" s="2805"/>
      <c r="S14" s="2803"/>
      <c r="Y14" s="2648"/>
    </row>
    <row r="15" spans="1:25" s="2635" customFormat="1" ht="19.5" thickBot="1">
      <c r="A15" s="2688" t="s">
        <v>242</v>
      </c>
      <c r="B15" s="2650" t="s">
        <v>52</v>
      </c>
      <c r="C15" s="2651" t="s">
        <v>315</v>
      </c>
      <c r="D15" s="2652"/>
      <c r="E15" s="2652"/>
      <c r="F15" s="2795"/>
      <c r="G15" s="2806">
        <v>4.5</v>
      </c>
      <c r="H15" s="2732">
        <v>135</v>
      </c>
      <c r="I15" s="2657">
        <v>54</v>
      </c>
      <c r="J15" s="2657">
        <v>36</v>
      </c>
      <c r="K15" s="2657"/>
      <c r="L15" s="2657">
        <v>18</v>
      </c>
      <c r="M15" s="2807">
        <v>81</v>
      </c>
      <c r="N15" s="2651"/>
      <c r="O15" s="2652"/>
      <c r="P15" s="2659"/>
      <c r="Q15" s="2660"/>
      <c r="R15" s="2808">
        <v>6</v>
      </c>
      <c r="S15" s="2736"/>
      <c r="Y15" s="2648"/>
    </row>
    <row r="16" spans="1:25" s="2635" customFormat="1" ht="19.5" thickBot="1">
      <c r="A16" s="2688" t="s">
        <v>260</v>
      </c>
      <c r="B16" s="2650" t="s">
        <v>57</v>
      </c>
      <c r="C16" s="2651"/>
      <c r="D16" s="2652"/>
      <c r="E16" s="2809"/>
      <c r="F16" s="2659" t="s">
        <v>315</v>
      </c>
      <c r="G16" s="2806">
        <v>1</v>
      </c>
      <c r="H16" s="2732">
        <v>30</v>
      </c>
      <c r="I16" s="2657">
        <v>18</v>
      </c>
      <c r="J16" s="2657"/>
      <c r="K16" s="2657"/>
      <c r="L16" s="2657">
        <v>18</v>
      </c>
      <c r="M16" s="2807">
        <v>12</v>
      </c>
      <c r="N16" s="2651"/>
      <c r="O16" s="2652"/>
      <c r="P16" s="2659"/>
      <c r="Q16" s="2660"/>
      <c r="R16" s="2808">
        <v>2</v>
      </c>
      <c r="S16" s="2662"/>
      <c r="Y16" s="2648"/>
    </row>
    <row r="17" spans="1:25" s="2635" customFormat="1" ht="19.5" thickBot="1">
      <c r="A17" s="2810" t="s">
        <v>253</v>
      </c>
      <c r="B17" s="2811" t="s">
        <v>321</v>
      </c>
      <c r="C17" s="2812"/>
      <c r="D17" s="2813" t="s">
        <v>315</v>
      </c>
      <c r="E17" s="2814"/>
      <c r="F17" s="2815"/>
      <c r="G17" s="2816">
        <v>5</v>
      </c>
      <c r="H17" s="2817">
        <v>150</v>
      </c>
      <c r="I17" s="2818">
        <v>54</v>
      </c>
      <c r="J17" s="2818">
        <v>36</v>
      </c>
      <c r="K17" s="2818"/>
      <c r="L17" s="2818">
        <v>18</v>
      </c>
      <c r="M17" s="2819">
        <v>66</v>
      </c>
      <c r="N17" s="2820"/>
      <c r="O17" s="2821"/>
      <c r="P17" s="2822"/>
      <c r="Q17" s="2823"/>
      <c r="R17" s="2824">
        <v>6</v>
      </c>
      <c r="S17" s="2825"/>
      <c r="Y17" s="2648"/>
    </row>
    <row r="18" spans="1:19" s="2635" customFormat="1" ht="18.75">
      <c r="A18" s="2756"/>
      <c r="B18" s="2757"/>
      <c r="C18" s="2758"/>
      <c r="D18" s="2759"/>
      <c r="E18" s="2759"/>
      <c r="F18" s="2758"/>
      <c r="G18" s="2758"/>
      <c r="H18" s="2758"/>
      <c r="I18" s="2757"/>
      <c r="J18" s="2757"/>
      <c r="K18" s="2757"/>
      <c r="L18" s="2757"/>
      <c r="M18" s="2757"/>
      <c r="N18" s="2760"/>
      <c r="O18" s="2757"/>
      <c r="P18" s="2757"/>
      <c r="Q18" s="2757"/>
      <c r="R18" s="2757"/>
      <c r="S18" s="2757"/>
    </row>
    <row r="19" spans="1:19" s="2635" customFormat="1" ht="18.75">
      <c r="A19" s="2756"/>
      <c r="B19" s="2757"/>
      <c r="C19" s="2758"/>
      <c r="D19" s="2759"/>
      <c r="E19" s="2759"/>
      <c r="F19" s="2758"/>
      <c r="G19" s="2758"/>
      <c r="H19" s="2758"/>
      <c r="I19" s="2757"/>
      <c r="J19" s="2757"/>
      <c r="K19" s="2757"/>
      <c r="L19" s="2757"/>
      <c r="M19" s="2757"/>
      <c r="N19" s="2760"/>
      <c r="O19" s="2757"/>
      <c r="P19" s="2757"/>
      <c r="Q19" s="2757"/>
      <c r="R19" s="2757"/>
      <c r="S19" s="2757"/>
    </row>
  </sheetData>
  <sheetProtection/>
  <mergeCells count="24">
    <mergeCell ref="Y2:Y7"/>
    <mergeCell ref="Q4:S4"/>
    <mergeCell ref="E5:E7"/>
    <mergeCell ref="F5:F7"/>
    <mergeCell ref="J5:J7"/>
    <mergeCell ref="K5:K7"/>
    <mergeCell ref="L5:L7"/>
    <mergeCell ref="N6:S6"/>
    <mergeCell ref="C4:C7"/>
    <mergeCell ref="D4:D7"/>
    <mergeCell ref="E4:F4"/>
    <mergeCell ref="I4:I7"/>
    <mergeCell ref="J4:L4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M3:M7"/>
  </mergeCells>
  <printOptions horizontalCentered="1"/>
  <pageMargins left="0.1968503937007874" right="0.1968503937007874" top="0.6692913385826772" bottom="0.3937007874015748" header="0" footer="0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view="pageBreakPreview" zoomScale="80" zoomScaleNormal="75" zoomScaleSheetLayoutView="80" zoomScalePageLayoutView="0" workbookViewId="0" topLeftCell="A1">
      <selection activeCell="B14" sqref="B14"/>
    </sheetView>
  </sheetViews>
  <sheetFormatPr defaultColWidth="9.00390625" defaultRowHeight="12.75"/>
  <cols>
    <col min="1" max="1" width="11.375" style="2050" customWidth="1"/>
    <col min="2" max="2" width="55.625" style="2053" customWidth="1"/>
    <col min="3" max="3" width="6.25390625" style="2051" customWidth="1"/>
    <col min="4" max="4" width="10.00390625" style="2052" customWidth="1"/>
    <col min="5" max="5" width="6.75390625" style="2052" customWidth="1"/>
    <col min="6" max="6" width="8.25390625" style="2051" customWidth="1"/>
    <col min="7" max="7" width="11.625" style="2051" hidden="1" customWidth="1"/>
    <col min="8" max="8" width="9.875" style="2051" hidden="1" customWidth="1"/>
    <col min="9" max="9" width="8.25390625" style="2053" customWidth="1"/>
    <col min="10" max="10" width="7.625" style="2053" customWidth="1"/>
    <col min="11" max="11" width="6.875" style="2053" customWidth="1"/>
    <col min="12" max="12" width="7.375" style="2053" customWidth="1"/>
    <col min="13" max="13" width="9.25390625" style="2053" hidden="1" customWidth="1"/>
    <col min="14" max="14" width="8.00390625" style="2054" hidden="1" customWidth="1"/>
    <col min="15" max="15" width="7.75390625" style="2053" hidden="1" customWidth="1"/>
    <col min="16" max="18" width="7.25390625" style="2053" hidden="1" customWidth="1"/>
    <col min="19" max="19" width="16.875" style="2053" customWidth="1"/>
    <col min="20" max="23" width="0" style="29" hidden="1" customWidth="1"/>
    <col min="24" max="24" width="0.12890625" style="29" hidden="1" customWidth="1"/>
    <col min="25" max="25" width="25.75390625" style="29" customWidth="1"/>
    <col min="26" max="16384" width="9.125" style="29" customWidth="1"/>
  </cols>
  <sheetData>
    <row r="1" spans="1:19" s="2635" customFormat="1" ht="19.5" thickBot="1">
      <c r="A1" s="3250" t="s">
        <v>349</v>
      </c>
      <c r="B1" s="3251"/>
      <c r="C1" s="3252"/>
      <c r="D1" s="3252"/>
      <c r="E1" s="3252"/>
      <c r="F1" s="3252"/>
      <c r="G1" s="3252"/>
      <c r="H1" s="3252"/>
      <c r="I1" s="3252"/>
      <c r="J1" s="3252"/>
      <c r="K1" s="3252"/>
      <c r="L1" s="3252"/>
      <c r="M1" s="3252"/>
      <c r="N1" s="3251"/>
      <c r="O1" s="3251"/>
      <c r="P1" s="3251"/>
      <c r="Q1" s="3251"/>
      <c r="R1" s="3251"/>
      <c r="S1" s="3282"/>
    </row>
    <row r="2" spans="1:25" s="2635" customFormat="1" ht="18.75">
      <c r="A2" s="3254" t="s">
        <v>109</v>
      </c>
      <c r="B2" s="3311" t="s">
        <v>26</v>
      </c>
      <c r="C2" s="3313" t="s">
        <v>312</v>
      </c>
      <c r="D2" s="3313"/>
      <c r="E2" s="3313"/>
      <c r="F2" s="3313"/>
      <c r="G2" s="3314" t="s">
        <v>110</v>
      </c>
      <c r="H2" s="3265" t="s">
        <v>111</v>
      </c>
      <c r="I2" s="3265"/>
      <c r="J2" s="3265"/>
      <c r="K2" s="3265"/>
      <c r="L2" s="3265"/>
      <c r="M2" s="3265"/>
      <c r="N2" s="3290"/>
      <c r="O2" s="3290"/>
      <c r="P2" s="3290"/>
      <c r="Q2" s="3290"/>
      <c r="R2" s="3290"/>
      <c r="S2" s="3291"/>
      <c r="Y2" s="3276" t="s">
        <v>343</v>
      </c>
    </row>
    <row r="3" spans="1:25" s="2635" customFormat="1" ht="18.75">
      <c r="A3" s="3255"/>
      <c r="B3" s="3303"/>
      <c r="C3" s="3313"/>
      <c r="D3" s="3313"/>
      <c r="E3" s="3313"/>
      <c r="F3" s="3313"/>
      <c r="G3" s="3314"/>
      <c r="H3" s="3266" t="s">
        <v>23</v>
      </c>
      <c r="I3" s="3267" t="s">
        <v>113</v>
      </c>
      <c r="J3" s="3267"/>
      <c r="K3" s="3267"/>
      <c r="L3" s="3267"/>
      <c r="M3" s="3266" t="s">
        <v>24</v>
      </c>
      <c r="N3" s="3293"/>
      <c r="O3" s="3293"/>
      <c r="P3" s="3293"/>
      <c r="Q3" s="3293"/>
      <c r="R3" s="3293"/>
      <c r="S3" s="3294"/>
      <c r="Y3" s="3276"/>
    </row>
    <row r="4" spans="1:25" s="2635" customFormat="1" ht="18.75">
      <c r="A4" s="3255"/>
      <c r="B4" s="3303"/>
      <c r="C4" s="3266" t="s">
        <v>114</v>
      </c>
      <c r="D4" s="3266" t="s">
        <v>115</v>
      </c>
      <c r="E4" s="3265" t="s">
        <v>116</v>
      </c>
      <c r="F4" s="3265"/>
      <c r="G4" s="3314"/>
      <c r="H4" s="3266"/>
      <c r="I4" s="3266" t="s">
        <v>21</v>
      </c>
      <c r="J4" s="3265" t="s">
        <v>117</v>
      </c>
      <c r="K4" s="3265"/>
      <c r="L4" s="3265"/>
      <c r="M4" s="3266"/>
      <c r="N4" s="3304" t="s">
        <v>270</v>
      </c>
      <c r="O4" s="3304"/>
      <c r="P4" s="3305"/>
      <c r="Q4" s="3295" t="s">
        <v>271</v>
      </c>
      <c r="R4" s="3295"/>
      <c r="S4" s="3306"/>
      <c r="Y4" s="3276"/>
    </row>
    <row r="5" spans="1:25" s="2635" customFormat="1" ht="16.5" customHeight="1">
      <c r="A5" s="3255"/>
      <c r="B5" s="3303"/>
      <c r="C5" s="3266"/>
      <c r="D5" s="3266"/>
      <c r="E5" s="3266" t="s">
        <v>118</v>
      </c>
      <c r="F5" s="3266" t="s">
        <v>119</v>
      </c>
      <c r="G5" s="3314"/>
      <c r="H5" s="3266"/>
      <c r="I5" s="3266"/>
      <c r="J5" s="3266" t="s">
        <v>25</v>
      </c>
      <c r="K5" s="3266" t="s">
        <v>120</v>
      </c>
      <c r="L5" s="3266" t="s">
        <v>275</v>
      </c>
      <c r="M5" s="3266"/>
      <c r="N5" s="2866">
        <v>1</v>
      </c>
      <c r="O5" s="2762" t="s">
        <v>313</v>
      </c>
      <c r="P5" s="2762" t="s">
        <v>314</v>
      </c>
      <c r="Q5" s="2762">
        <v>3</v>
      </c>
      <c r="R5" s="2762" t="s">
        <v>315</v>
      </c>
      <c r="S5" s="2763" t="s">
        <v>316</v>
      </c>
      <c r="Y5" s="3276"/>
    </row>
    <row r="6" spans="1:25" s="2635" customFormat="1" ht="19.5" thickBot="1">
      <c r="A6" s="3255"/>
      <c r="B6" s="3303"/>
      <c r="C6" s="3266"/>
      <c r="D6" s="3266"/>
      <c r="E6" s="3266"/>
      <c r="F6" s="3266"/>
      <c r="G6" s="3314"/>
      <c r="H6" s="3266"/>
      <c r="I6" s="3266"/>
      <c r="J6" s="3266"/>
      <c r="K6" s="3266"/>
      <c r="L6" s="3266"/>
      <c r="M6" s="3266"/>
      <c r="N6" s="3309"/>
      <c r="O6" s="3309"/>
      <c r="P6" s="3309"/>
      <c r="Q6" s="3309"/>
      <c r="R6" s="3309"/>
      <c r="S6" s="3310"/>
      <c r="Y6" s="3276"/>
    </row>
    <row r="7" spans="1:25" s="2635" customFormat="1" ht="51" customHeight="1" thickBot="1">
      <c r="A7" s="3256"/>
      <c r="B7" s="3312"/>
      <c r="C7" s="3266"/>
      <c r="D7" s="3266"/>
      <c r="E7" s="3266"/>
      <c r="F7" s="3266"/>
      <c r="G7" s="3314"/>
      <c r="H7" s="3266"/>
      <c r="I7" s="3266"/>
      <c r="J7" s="3266"/>
      <c r="K7" s="3266"/>
      <c r="L7" s="3266"/>
      <c r="M7" s="3266"/>
      <c r="N7" s="2867">
        <v>15</v>
      </c>
      <c r="O7" s="2765">
        <v>9</v>
      </c>
      <c r="P7" s="2766">
        <v>9</v>
      </c>
      <c r="Q7" s="2767">
        <v>15</v>
      </c>
      <c r="R7" s="2765">
        <v>9</v>
      </c>
      <c r="S7" s="2766" t="s">
        <v>341</v>
      </c>
      <c r="Y7" s="3276"/>
    </row>
    <row r="8" spans="1:25" s="2635" customFormat="1" ht="18.75">
      <c r="A8" s="2638" t="s">
        <v>125</v>
      </c>
      <c r="B8" s="2838" t="s">
        <v>348</v>
      </c>
      <c r="C8" s="2868"/>
      <c r="D8" s="2869"/>
      <c r="E8" s="2869"/>
      <c r="F8" s="2870"/>
      <c r="G8" s="2871">
        <v>6.5</v>
      </c>
      <c r="H8" s="2872">
        <v>195</v>
      </c>
      <c r="I8" s="2873"/>
      <c r="J8" s="2874"/>
      <c r="K8" s="2874"/>
      <c r="L8" s="2874"/>
      <c r="M8" s="2875"/>
      <c r="N8" s="2726"/>
      <c r="O8" s="2727"/>
      <c r="P8" s="2839"/>
      <c r="Q8" s="2840"/>
      <c r="R8" s="2841"/>
      <c r="S8" s="2839"/>
      <c r="Y8" s="2648"/>
    </row>
    <row r="9" spans="1:25" s="2635" customFormat="1" ht="19.5" thickBot="1">
      <c r="A9" s="2842" t="s">
        <v>163</v>
      </c>
      <c r="B9" s="2843" t="s">
        <v>103</v>
      </c>
      <c r="C9" s="2656"/>
      <c r="D9" s="2753" t="s">
        <v>316</v>
      </c>
      <c r="E9" s="2753"/>
      <c r="F9" s="2844"/>
      <c r="G9" s="2731">
        <v>1.5</v>
      </c>
      <c r="H9" s="2651">
        <v>45</v>
      </c>
      <c r="I9" s="2845">
        <v>16</v>
      </c>
      <c r="J9" s="2846"/>
      <c r="K9" s="2846"/>
      <c r="L9" s="2846">
        <v>16</v>
      </c>
      <c r="M9" s="2847">
        <v>29</v>
      </c>
      <c r="N9" s="2640"/>
      <c r="O9" s="2641"/>
      <c r="P9" s="2642"/>
      <c r="Q9" s="2848"/>
      <c r="R9" s="2849"/>
      <c r="S9" s="2850">
        <v>2</v>
      </c>
      <c r="Y9" s="2648"/>
    </row>
    <row r="10" spans="1:25" s="2635" customFormat="1" ht="38.25" thickBot="1">
      <c r="A10" s="2638" t="s">
        <v>332</v>
      </c>
      <c r="B10" s="2639" t="s">
        <v>79</v>
      </c>
      <c r="C10" s="2640"/>
      <c r="D10" s="2641" t="s">
        <v>324</v>
      </c>
      <c r="E10" s="2641"/>
      <c r="F10" s="2642"/>
      <c r="G10" s="2643"/>
      <c r="H10" s="2644"/>
      <c r="I10" s="2785"/>
      <c r="J10" s="2641"/>
      <c r="K10" s="2641"/>
      <c r="L10" s="2641"/>
      <c r="M10" s="2647"/>
      <c r="N10" s="2640"/>
      <c r="O10" s="2646"/>
      <c r="P10" s="2642"/>
      <c r="Q10" s="2640" t="s">
        <v>80</v>
      </c>
      <c r="R10" s="2641" t="s">
        <v>80</v>
      </c>
      <c r="S10" s="2642" t="s">
        <v>80</v>
      </c>
      <c r="Y10" s="2648"/>
    </row>
    <row r="11" spans="1:25" s="2635" customFormat="1" ht="18.75">
      <c r="A11" s="2676" t="s">
        <v>212</v>
      </c>
      <c r="B11" s="2718" t="s">
        <v>44</v>
      </c>
      <c r="C11" s="2683"/>
      <c r="D11" s="2720"/>
      <c r="E11" s="2773"/>
      <c r="F11" s="2851"/>
      <c r="G11" s="2682">
        <v>4</v>
      </c>
      <c r="H11" s="2683">
        <v>120</v>
      </c>
      <c r="I11" s="2773"/>
      <c r="J11" s="2852"/>
      <c r="K11" s="2773"/>
      <c r="L11" s="2773"/>
      <c r="M11" s="2851"/>
      <c r="N11" s="2709"/>
      <c r="O11" s="2707"/>
      <c r="P11" s="2774"/>
      <c r="Q11" s="2706"/>
      <c r="R11" s="2707"/>
      <c r="S11" s="2853"/>
      <c r="Y11" s="2648"/>
    </row>
    <row r="12" spans="1:25" s="2635" customFormat="1" ht="19.5" thickBot="1">
      <c r="A12" s="2688" t="s">
        <v>274</v>
      </c>
      <c r="B12" s="2650" t="s">
        <v>52</v>
      </c>
      <c r="C12" s="2689"/>
      <c r="D12" s="2657" t="s">
        <v>316</v>
      </c>
      <c r="E12" s="2690"/>
      <c r="F12" s="2691"/>
      <c r="G12" s="2692">
        <v>2.5</v>
      </c>
      <c r="H12" s="2689">
        <v>75</v>
      </c>
      <c r="I12" s="2690">
        <v>30</v>
      </c>
      <c r="J12" s="2693">
        <v>20</v>
      </c>
      <c r="K12" s="2690"/>
      <c r="L12" s="2690">
        <v>10</v>
      </c>
      <c r="M12" s="2691">
        <v>45</v>
      </c>
      <c r="N12" s="2694"/>
      <c r="O12" s="2695"/>
      <c r="P12" s="2696"/>
      <c r="Q12" s="2697"/>
      <c r="R12" s="2695"/>
      <c r="S12" s="2854">
        <v>3</v>
      </c>
      <c r="Y12" s="2648"/>
    </row>
    <row r="13" spans="1:25" s="2635" customFormat="1" ht="18.75">
      <c r="A13" s="2676" t="s">
        <v>220</v>
      </c>
      <c r="B13" s="2718" t="s">
        <v>325</v>
      </c>
      <c r="C13" s="2719"/>
      <c r="D13" s="2679"/>
      <c r="E13" s="2680"/>
      <c r="F13" s="2681"/>
      <c r="G13" s="2682">
        <v>3.5</v>
      </c>
      <c r="H13" s="2683">
        <v>105</v>
      </c>
      <c r="I13" s="2680"/>
      <c r="J13" s="2680"/>
      <c r="K13" s="2680"/>
      <c r="L13" s="2680"/>
      <c r="M13" s="2681"/>
      <c r="N13" s="2684"/>
      <c r="O13" s="2680"/>
      <c r="P13" s="2681"/>
      <c r="Q13" s="2685"/>
      <c r="R13" s="2800"/>
      <c r="S13" s="2855"/>
      <c r="Y13" s="2648"/>
    </row>
    <row r="14" spans="1:25" s="2635" customFormat="1" ht="19.5" thickBot="1">
      <c r="A14" s="2688" t="s">
        <v>221</v>
      </c>
      <c r="B14" s="2650" t="s">
        <v>52</v>
      </c>
      <c r="C14" s="2689"/>
      <c r="D14" s="2657" t="s">
        <v>316</v>
      </c>
      <c r="E14" s="2690"/>
      <c r="F14" s="2691"/>
      <c r="G14" s="2692">
        <v>2.5</v>
      </c>
      <c r="H14" s="2689">
        <v>75</v>
      </c>
      <c r="I14" s="2690">
        <v>27</v>
      </c>
      <c r="J14" s="2693">
        <v>18</v>
      </c>
      <c r="K14" s="2690"/>
      <c r="L14" s="2690">
        <v>9</v>
      </c>
      <c r="M14" s="2691">
        <v>48</v>
      </c>
      <c r="N14" s="2694"/>
      <c r="O14" s="2695"/>
      <c r="P14" s="2696"/>
      <c r="Q14" s="2697"/>
      <c r="R14" s="2695"/>
      <c r="S14" s="2691">
        <v>3</v>
      </c>
      <c r="Y14" s="2648"/>
    </row>
    <row r="15" spans="1:25" s="2635" customFormat="1" ht="18.75">
      <c r="A15" s="2676" t="s">
        <v>205</v>
      </c>
      <c r="B15" s="2718" t="s">
        <v>49</v>
      </c>
      <c r="C15" s="2719"/>
      <c r="D15" s="2720"/>
      <c r="E15" s="2720"/>
      <c r="F15" s="2721"/>
      <c r="G15" s="2722">
        <v>9</v>
      </c>
      <c r="H15" s="2723">
        <v>270</v>
      </c>
      <c r="I15" s="2724"/>
      <c r="J15" s="2724"/>
      <c r="K15" s="2724"/>
      <c r="L15" s="2724"/>
      <c r="M15" s="2725"/>
      <c r="N15" s="2726"/>
      <c r="O15" s="2727"/>
      <c r="P15" s="2711"/>
      <c r="Q15" s="2728"/>
      <c r="R15" s="2729"/>
      <c r="S15" s="2711"/>
      <c r="Y15" s="2648"/>
    </row>
    <row r="16" spans="1:25" s="2635" customFormat="1" ht="19.5" thickBot="1">
      <c r="A16" s="2688" t="s">
        <v>241</v>
      </c>
      <c r="B16" s="2650" t="s">
        <v>52</v>
      </c>
      <c r="C16" s="2651" t="s">
        <v>316</v>
      </c>
      <c r="D16" s="2652"/>
      <c r="E16" s="2652"/>
      <c r="F16" s="2795"/>
      <c r="G16" s="2806">
        <v>4</v>
      </c>
      <c r="H16" s="2732">
        <v>120</v>
      </c>
      <c r="I16" s="2657">
        <v>48</v>
      </c>
      <c r="J16" s="2657">
        <v>32</v>
      </c>
      <c r="K16" s="2657"/>
      <c r="L16" s="2657">
        <v>16</v>
      </c>
      <c r="M16" s="2807">
        <v>72</v>
      </c>
      <c r="N16" s="2651"/>
      <c r="O16" s="2652"/>
      <c r="P16" s="2659"/>
      <c r="Q16" s="2660"/>
      <c r="R16" s="2808"/>
      <c r="S16" s="2736">
        <v>6</v>
      </c>
      <c r="Y16" s="2648"/>
    </row>
    <row r="17" spans="1:25" s="2635" customFormat="1" ht="18.75">
      <c r="A17" s="2856" t="s">
        <v>150</v>
      </c>
      <c r="B17" s="2857" t="s">
        <v>53</v>
      </c>
      <c r="C17" s="2746"/>
      <c r="D17" s="2744" t="s">
        <v>316</v>
      </c>
      <c r="E17" s="2744"/>
      <c r="F17" s="2858"/>
      <c r="G17" s="2859">
        <v>4</v>
      </c>
      <c r="H17" s="2860">
        <v>120</v>
      </c>
      <c r="I17" s="3315" t="s">
        <v>176</v>
      </c>
      <c r="J17" s="3316"/>
      <c r="K17" s="3316"/>
      <c r="L17" s="3316"/>
      <c r="M17" s="3317"/>
      <c r="N17" s="2861"/>
      <c r="O17" s="2862"/>
      <c r="P17" s="2863"/>
      <c r="Q17" s="2864"/>
      <c r="R17" s="2865"/>
      <c r="S17" s="2750"/>
      <c r="Y17" s="2648"/>
    </row>
  </sheetData>
  <sheetProtection/>
  <mergeCells count="25">
    <mergeCell ref="I17:M17"/>
    <mergeCell ref="Y2:Y7"/>
    <mergeCell ref="Q4:S4"/>
    <mergeCell ref="E5:E7"/>
    <mergeCell ref="F5:F7"/>
    <mergeCell ref="J5:J7"/>
    <mergeCell ref="K5:K7"/>
    <mergeCell ref="L5:L7"/>
    <mergeCell ref="N6:S6"/>
    <mergeCell ref="C4:C7"/>
    <mergeCell ref="D4:D7"/>
    <mergeCell ref="E4:F4"/>
    <mergeCell ref="I4:I7"/>
    <mergeCell ref="J4:L4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M3:M7"/>
  </mergeCells>
  <printOptions horizontalCentered="1"/>
  <pageMargins left="0.1968503937007874" right="0.1968503937007874" top="0.6692913385826772" bottom="0.3937007874015748" header="0" footer="0"/>
  <pageSetup fitToHeight="0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49"/>
  <sheetViews>
    <sheetView view="pageBreakPreview" zoomScale="75" zoomScaleNormal="75" zoomScaleSheetLayoutView="75" zoomScalePageLayoutView="0" workbookViewId="0" topLeftCell="A1">
      <pane ySplit="7" topLeftCell="A110" activePane="bottomLeft" state="frozen"/>
      <selection pane="topLeft" activeCell="A1" sqref="A1"/>
      <selection pane="bottomLeft" activeCell="O193" sqref="O193:R193"/>
    </sheetView>
  </sheetViews>
  <sheetFormatPr defaultColWidth="9.00390625" defaultRowHeight="12.75"/>
  <cols>
    <col min="1" max="1" width="11.375" style="742" customWidth="1"/>
    <col min="2" max="2" width="55.625" style="29" customWidth="1"/>
    <col min="3" max="3" width="6.25390625" style="743" customWidth="1"/>
    <col min="4" max="4" width="10.00390625" style="744" customWidth="1"/>
    <col min="5" max="5" width="6.75390625" style="744" customWidth="1"/>
    <col min="6" max="6" width="8.25390625" style="743" customWidth="1"/>
    <col min="7" max="7" width="11.625" style="743" customWidth="1"/>
    <col min="8" max="8" width="9.875" style="743" customWidth="1"/>
    <col min="9" max="9" width="8.25390625" style="29" customWidth="1"/>
    <col min="10" max="10" width="7.625" style="29" customWidth="1"/>
    <col min="11" max="11" width="6.875" style="29" customWidth="1"/>
    <col min="12" max="12" width="7.375" style="29" customWidth="1"/>
    <col min="13" max="13" width="9.25390625" style="29" customWidth="1"/>
    <col min="14" max="14" width="8.00390625" style="745" customWidth="1"/>
    <col min="15" max="15" width="7.75390625" style="29" customWidth="1"/>
    <col min="16" max="18" width="7.25390625" style="29" customWidth="1"/>
    <col min="19" max="19" width="7.00390625" style="29" customWidth="1"/>
    <col min="20" max="16384" width="9.125" style="29" customWidth="1"/>
  </cols>
  <sheetData>
    <row r="1" spans="1:19" ht="17.25" thickBot="1">
      <c r="A1" s="3419" t="s">
        <v>276</v>
      </c>
      <c r="B1" s="3420"/>
      <c r="C1" s="3420"/>
      <c r="D1" s="3420"/>
      <c r="E1" s="3420"/>
      <c r="F1" s="3420"/>
      <c r="G1" s="3420"/>
      <c r="H1" s="3420"/>
      <c r="I1" s="3420"/>
      <c r="J1" s="3420"/>
      <c r="K1" s="3420"/>
      <c r="L1" s="3420"/>
      <c r="M1" s="3420"/>
      <c r="N1" s="3420"/>
      <c r="O1" s="3420"/>
      <c r="P1" s="3420"/>
      <c r="Q1" s="3420"/>
      <c r="R1" s="3420"/>
      <c r="S1" s="3421"/>
    </row>
    <row r="2" spans="1:19" ht="16.5">
      <c r="A2" s="3422" t="s">
        <v>109</v>
      </c>
      <c r="B2" s="3425" t="s">
        <v>26</v>
      </c>
      <c r="C2" s="3427" t="s">
        <v>72</v>
      </c>
      <c r="D2" s="3428"/>
      <c r="E2" s="3428"/>
      <c r="F2" s="3429"/>
      <c r="G2" s="3433" t="s">
        <v>110</v>
      </c>
      <c r="H2" s="3437" t="s">
        <v>111</v>
      </c>
      <c r="I2" s="3437"/>
      <c r="J2" s="3437"/>
      <c r="K2" s="3437"/>
      <c r="L2" s="3437"/>
      <c r="M2" s="3438"/>
      <c r="N2" s="3439" t="s">
        <v>112</v>
      </c>
      <c r="O2" s="3440"/>
      <c r="P2" s="3440"/>
      <c r="Q2" s="3440"/>
      <c r="R2" s="3440"/>
      <c r="S2" s="3441"/>
    </row>
    <row r="3" spans="1:19" ht="16.5">
      <c r="A3" s="3423"/>
      <c r="B3" s="3398"/>
      <c r="C3" s="3430"/>
      <c r="D3" s="3431"/>
      <c r="E3" s="3431"/>
      <c r="F3" s="3432"/>
      <c r="G3" s="3434"/>
      <c r="H3" s="3410" t="s">
        <v>23</v>
      </c>
      <c r="I3" s="3398" t="s">
        <v>113</v>
      </c>
      <c r="J3" s="3445"/>
      <c r="K3" s="3445"/>
      <c r="L3" s="3445"/>
      <c r="M3" s="3446" t="s">
        <v>24</v>
      </c>
      <c r="N3" s="3442"/>
      <c r="O3" s="3443"/>
      <c r="P3" s="3443"/>
      <c r="Q3" s="3443"/>
      <c r="R3" s="3443"/>
      <c r="S3" s="3444"/>
    </row>
    <row r="4" spans="1:19" ht="16.5">
      <c r="A4" s="3423"/>
      <c r="B4" s="3398"/>
      <c r="C4" s="3405" t="s">
        <v>114</v>
      </c>
      <c r="D4" s="3405" t="s">
        <v>115</v>
      </c>
      <c r="E4" s="3412" t="s">
        <v>116</v>
      </c>
      <c r="F4" s="3413"/>
      <c r="G4" s="3434"/>
      <c r="H4" s="3410"/>
      <c r="I4" s="3414" t="s">
        <v>21</v>
      </c>
      <c r="J4" s="3417" t="s">
        <v>117</v>
      </c>
      <c r="K4" s="3417"/>
      <c r="L4" s="3417"/>
      <c r="M4" s="3447"/>
      <c r="N4" s="3407" t="s">
        <v>270</v>
      </c>
      <c r="O4" s="3408"/>
      <c r="P4" s="3418"/>
      <c r="Q4" s="3398" t="s">
        <v>271</v>
      </c>
      <c r="R4" s="3398"/>
      <c r="S4" s="3399"/>
    </row>
    <row r="5" spans="1:19" ht="16.5" customHeight="1">
      <c r="A5" s="3423"/>
      <c r="B5" s="3398"/>
      <c r="C5" s="3410"/>
      <c r="D5" s="3410"/>
      <c r="E5" s="3400" t="s">
        <v>118</v>
      </c>
      <c r="F5" s="3403" t="s">
        <v>119</v>
      </c>
      <c r="G5" s="3435"/>
      <c r="H5" s="3410"/>
      <c r="I5" s="3415"/>
      <c r="J5" s="3405" t="s">
        <v>25</v>
      </c>
      <c r="K5" s="3405" t="s">
        <v>120</v>
      </c>
      <c r="L5" s="3405" t="s">
        <v>275</v>
      </c>
      <c r="M5" s="3448"/>
      <c r="N5" s="30">
        <v>1</v>
      </c>
      <c r="O5" s="31">
        <v>2</v>
      </c>
      <c r="P5" s="31">
        <v>3</v>
      </c>
      <c r="Q5" s="31">
        <v>4</v>
      </c>
      <c r="R5" s="31">
        <v>5</v>
      </c>
      <c r="S5" s="32">
        <v>6</v>
      </c>
    </row>
    <row r="6" spans="1:19" ht="16.5">
      <c r="A6" s="3423"/>
      <c r="B6" s="3398"/>
      <c r="C6" s="3410"/>
      <c r="D6" s="3410"/>
      <c r="E6" s="3401"/>
      <c r="F6" s="3403"/>
      <c r="G6" s="3435"/>
      <c r="H6" s="3410"/>
      <c r="I6" s="3415"/>
      <c r="J6" s="3405"/>
      <c r="K6" s="3405"/>
      <c r="L6" s="3405"/>
      <c r="M6" s="3448"/>
      <c r="N6" s="3407" t="s">
        <v>27</v>
      </c>
      <c r="O6" s="3408"/>
      <c r="P6" s="3408"/>
      <c r="Q6" s="3408"/>
      <c r="R6" s="3408"/>
      <c r="S6" s="3409"/>
    </row>
    <row r="7" spans="1:19" ht="51" customHeight="1" thickBot="1">
      <c r="A7" s="3424"/>
      <c r="B7" s="3426"/>
      <c r="C7" s="3411"/>
      <c r="D7" s="3411"/>
      <c r="E7" s="3402"/>
      <c r="F7" s="3404"/>
      <c r="G7" s="3436"/>
      <c r="H7" s="3411"/>
      <c r="I7" s="3416"/>
      <c r="J7" s="3406"/>
      <c r="K7" s="3406"/>
      <c r="L7" s="3406"/>
      <c r="M7" s="3449"/>
      <c r="N7" s="33">
        <v>15</v>
      </c>
      <c r="O7" s="34">
        <v>9</v>
      </c>
      <c r="P7" s="34">
        <v>9</v>
      </c>
      <c r="Q7" s="34">
        <v>15</v>
      </c>
      <c r="R7" s="34">
        <v>9</v>
      </c>
      <c r="S7" s="35">
        <v>8</v>
      </c>
    </row>
    <row r="8" spans="1:19" ht="17.25" thickBot="1">
      <c r="A8" s="36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8">
        <v>13</v>
      </c>
      <c r="N8" s="39">
        <v>14</v>
      </c>
      <c r="O8" s="39">
        <v>16</v>
      </c>
      <c r="P8" s="39">
        <v>17</v>
      </c>
      <c r="Q8" s="40">
        <v>18</v>
      </c>
      <c r="R8" s="41">
        <v>19</v>
      </c>
      <c r="S8" s="42">
        <v>20</v>
      </c>
    </row>
    <row r="9" spans="1:19" ht="17.25" thickBot="1">
      <c r="A9" s="3391" t="s">
        <v>164</v>
      </c>
      <c r="B9" s="3392"/>
      <c r="C9" s="3392"/>
      <c r="D9" s="3392"/>
      <c r="E9" s="3392"/>
      <c r="F9" s="3392"/>
      <c r="G9" s="3392"/>
      <c r="H9" s="3392"/>
      <c r="I9" s="3392"/>
      <c r="J9" s="3392"/>
      <c r="K9" s="3392"/>
      <c r="L9" s="3392"/>
      <c r="M9" s="3392"/>
      <c r="N9" s="3392"/>
      <c r="O9" s="3392"/>
      <c r="P9" s="3392"/>
      <c r="Q9" s="3392"/>
      <c r="R9" s="3392"/>
      <c r="S9" s="3393"/>
    </row>
    <row r="10" spans="1:19" ht="20.25" thickBot="1">
      <c r="A10" s="3373" t="s">
        <v>121</v>
      </c>
      <c r="B10" s="3374"/>
      <c r="C10" s="3374"/>
      <c r="D10" s="3374"/>
      <c r="E10" s="3374"/>
      <c r="F10" s="3374"/>
      <c r="G10" s="3374"/>
      <c r="H10" s="3374"/>
      <c r="I10" s="3374"/>
      <c r="J10" s="3374"/>
      <c r="K10" s="3374"/>
      <c r="L10" s="3374"/>
      <c r="M10" s="3374"/>
      <c r="N10" s="3374"/>
      <c r="O10" s="3374"/>
      <c r="P10" s="3374"/>
      <c r="Q10" s="3374"/>
      <c r="R10" s="3374"/>
      <c r="S10" s="3375"/>
    </row>
    <row r="11" spans="1:19" ht="16.5">
      <c r="A11" s="46" t="s">
        <v>125</v>
      </c>
      <c r="B11" s="47" t="s">
        <v>302</v>
      </c>
      <c r="C11" s="48"/>
      <c r="D11" s="49"/>
      <c r="E11" s="49"/>
      <c r="F11" s="50"/>
      <c r="G11" s="51">
        <f>SUM(G12:G14)</f>
        <v>6.5</v>
      </c>
      <c r="H11" s="52">
        <f>G11*30</f>
        <v>195</v>
      </c>
      <c r="I11" s="53"/>
      <c r="J11" s="54"/>
      <c r="K11" s="54"/>
      <c r="L11" s="54"/>
      <c r="M11" s="55"/>
      <c r="N11" s="1517"/>
      <c r="O11" s="1518"/>
      <c r="P11" s="1519"/>
      <c r="Q11" s="1520"/>
      <c r="R11" s="1521"/>
      <c r="S11" s="1522"/>
    </row>
    <row r="12" spans="1:19" ht="16.5">
      <c r="A12" s="61"/>
      <c r="B12" s="62" t="s">
        <v>51</v>
      </c>
      <c r="C12" s="63"/>
      <c r="D12" s="64"/>
      <c r="E12" s="64"/>
      <c r="F12" s="65"/>
      <c r="G12" s="66">
        <v>5</v>
      </c>
      <c r="H12" s="67">
        <f>G12*30</f>
        <v>150</v>
      </c>
      <c r="I12" s="68"/>
      <c r="J12" s="69"/>
      <c r="K12" s="69"/>
      <c r="L12" s="69"/>
      <c r="M12" s="70"/>
      <c r="N12" s="1523"/>
      <c r="O12" s="1524"/>
      <c r="P12" s="1525"/>
      <c r="Q12" s="1526"/>
      <c r="R12" s="1527"/>
      <c r="S12" s="1528"/>
    </row>
    <row r="13" spans="1:19" ht="16.5">
      <c r="A13" s="76" t="s">
        <v>162</v>
      </c>
      <c r="B13" s="77" t="s">
        <v>103</v>
      </c>
      <c r="C13" s="78"/>
      <c r="D13" s="79"/>
      <c r="E13" s="80"/>
      <c r="F13" s="81"/>
      <c r="G13" s="82"/>
      <c r="H13" s="83"/>
      <c r="I13" s="84"/>
      <c r="J13" s="85"/>
      <c r="K13" s="86"/>
      <c r="L13" s="86"/>
      <c r="M13" s="87"/>
      <c r="N13" s="1529"/>
      <c r="O13" s="1530"/>
      <c r="P13" s="1530"/>
      <c r="Q13" s="1530"/>
      <c r="R13" s="1530"/>
      <c r="S13" s="1531"/>
    </row>
    <row r="14" spans="1:19" ht="17.25" thickBot="1">
      <c r="A14" s="76" t="s">
        <v>163</v>
      </c>
      <c r="B14" s="89" t="s">
        <v>103</v>
      </c>
      <c r="C14" s="90"/>
      <c r="D14" s="91">
        <v>6</v>
      </c>
      <c r="E14" s="91"/>
      <c r="F14" s="92"/>
      <c r="G14" s="93">
        <v>1.5</v>
      </c>
      <c r="H14" s="94">
        <f>G14*30</f>
        <v>45</v>
      </c>
      <c r="I14" s="95">
        <v>16</v>
      </c>
      <c r="J14" s="96"/>
      <c r="K14" s="96"/>
      <c r="L14" s="96">
        <v>16</v>
      </c>
      <c r="M14" s="97">
        <v>29</v>
      </c>
      <c r="N14" s="1532"/>
      <c r="O14" s="1533"/>
      <c r="P14" s="1534"/>
      <c r="Q14" s="1535"/>
      <c r="R14" s="1536"/>
      <c r="S14" s="1537">
        <f>G14</f>
        <v>1.5</v>
      </c>
    </row>
    <row r="15" spans="1:19" ht="17.25" thickBot="1">
      <c r="A15" s="102" t="s">
        <v>126</v>
      </c>
      <c r="B15" s="103" t="s">
        <v>101</v>
      </c>
      <c r="C15" s="104" t="s">
        <v>106</v>
      </c>
      <c r="D15" s="105"/>
      <c r="E15" s="105"/>
      <c r="F15" s="106"/>
      <c r="G15" s="1028">
        <v>4.5</v>
      </c>
      <c r="H15" s="107">
        <f>G15*30</f>
        <v>135</v>
      </c>
      <c r="I15" s="108"/>
      <c r="J15" s="109"/>
      <c r="K15" s="109"/>
      <c r="L15" s="109"/>
      <c r="M15" s="110"/>
      <c r="N15" s="1538"/>
      <c r="O15" s="1539"/>
      <c r="P15" s="1540"/>
      <c r="Q15" s="1541"/>
      <c r="R15" s="1542"/>
      <c r="S15" s="1540"/>
    </row>
    <row r="16" spans="1:19" ht="16.5">
      <c r="A16" s="46" t="s">
        <v>127</v>
      </c>
      <c r="B16" s="116" t="s">
        <v>100</v>
      </c>
      <c r="C16" s="48"/>
      <c r="D16" s="117"/>
      <c r="E16" s="117"/>
      <c r="F16" s="118"/>
      <c r="G16" s="1029">
        <v>3</v>
      </c>
      <c r="H16" s="119">
        <f aca="true" t="shared" si="0" ref="H16:H23">G16*30</f>
        <v>90</v>
      </c>
      <c r="I16" s="120"/>
      <c r="J16" s="54"/>
      <c r="K16" s="54"/>
      <c r="L16" s="54"/>
      <c r="M16" s="55"/>
      <c r="N16" s="1543"/>
      <c r="O16" s="1544"/>
      <c r="P16" s="1522"/>
      <c r="Q16" s="1520"/>
      <c r="R16" s="1521"/>
      <c r="S16" s="1522"/>
    </row>
    <row r="17" spans="1:19" ht="16.5">
      <c r="A17" s="123"/>
      <c r="B17" s="124" t="s">
        <v>102</v>
      </c>
      <c r="C17" s="125"/>
      <c r="D17" s="72"/>
      <c r="E17" s="72"/>
      <c r="F17" s="126"/>
      <c r="G17" s="127">
        <v>2</v>
      </c>
      <c r="H17" s="67">
        <f t="shared" si="0"/>
        <v>60</v>
      </c>
      <c r="I17" s="128"/>
      <c r="J17" s="129"/>
      <c r="K17" s="129"/>
      <c r="L17" s="129"/>
      <c r="M17" s="130"/>
      <c r="N17" s="1545"/>
      <c r="O17" s="1546"/>
      <c r="P17" s="1528"/>
      <c r="Q17" s="1526"/>
      <c r="R17" s="1527"/>
      <c r="S17" s="1528"/>
    </row>
    <row r="18" spans="1:19" ht="17.25" thickBot="1">
      <c r="A18" s="133" t="s">
        <v>128</v>
      </c>
      <c r="B18" s="134" t="s">
        <v>103</v>
      </c>
      <c r="C18" s="135"/>
      <c r="D18" s="136">
        <v>2</v>
      </c>
      <c r="E18" s="137"/>
      <c r="F18" s="138"/>
      <c r="G18" s="139">
        <v>1</v>
      </c>
      <c r="H18" s="140">
        <f t="shared" si="0"/>
        <v>30</v>
      </c>
      <c r="I18" s="141">
        <v>10</v>
      </c>
      <c r="J18" s="142">
        <v>10</v>
      </c>
      <c r="K18" s="142"/>
      <c r="L18" s="142"/>
      <c r="M18" s="143">
        <f>H18-I18</f>
        <v>20</v>
      </c>
      <c r="N18" s="1547"/>
      <c r="O18" s="1548">
        <f>G18</f>
        <v>1</v>
      </c>
      <c r="P18" s="1549"/>
      <c r="Q18" s="1535"/>
      <c r="R18" s="1550"/>
      <c r="S18" s="1549"/>
    </row>
    <row r="19" spans="1:19" ht="17.25" thickBot="1">
      <c r="A19" s="123" t="s">
        <v>129</v>
      </c>
      <c r="B19" s="148" t="s">
        <v>104</v>
      </c>
      <c r="C19" s="149" t="s">
        <v>106</v>
      </c>
      <c r="D19" s="150"/>
      <c r="E19" s="150"/>
      <c r="F19" s="151"/>
      <c r="G19" s="1030">
        <v>3</v>
      </c>
      <c r="H19" s="152">
        <f t="shared" si="0"/>
        <v>90</v>
      </c>
      <c r="I19" s="153"/>
      <c r="J19" s="154"/>
      <c r="K19" s="154"/>
      <c r="L19" s="154"/>
      <c r="M19" s="155"/>
      <c r="N19" s="1551"/>
      <c r="O19" s="1552"/>
      <c r="P19" s="1553"/>
      <c r="Q19" s="1554"/>
      <c r="R19" s="1555"/>
      <c r="S19" s="1553"/>
    </row>
    <row r="20" spans="1:19" ht="17.25">
      <c r="A20" s="46" t="s">
        <v>130</v>
      </c>
      <c r="B20" s="116" t="s">
        <v>105</v>
      </c>
      <c r="C20" s="161"/>
      <c r="D20" s="49"/>
      <c r="E20" s="49"/>
      <c r="F20" s="162"/>
      <c r="G20" s="1029">
        <v>4.5</v>
      </c>
      <c r="H20" s="119">
        <f t="shared" si="0"/>
        <v>135</v>
      </c>
      <c r="I20" s="120"/>
      <c r="J20" s="54"/>
      <c r="K20" s="54"/>
      <c r="L20" s="54"/>
      <c r="M20" s="55"/>
      <c r="N20" s="1543"/>
      <c r="O20" s="1544"/>
      <c r="P20" s="1522"/>
      <c r="Q20" s="1520"/>
      <c r="R20" s="1521"/>
      <c r="S20" s="1522"/>
    </row>
    <row r="21" spans="1:19" ht="17.25">
      <c r="A21" s="61"/>
      <c r="B21" s="124" t="s">
        <v>102</v>
      </c>
      <c r="C21" s="163"/>
      <c r="D21" s="164"/>
      <c r="E21" s="164"/>
      <c r="F21" s="165"/>
      <c r="G21" s="166">
        <v>3</v>
      </c>
      <c r="H21" s="67">
        <f t="shared" si="0"/>
        <v>90</v>
      </c>
      <c r="I21" s="167"/>
      <c r="J21" s="168"/>
      <c r="K21" s="168"/>
      <c r="L21" s="168"/>
      <c r="M21" s="885"/>
      <c r="N21" s="1556"/>
      <c r="O21" s="1557"/>
      <c r="P21" s="1528"/>
      <c r="Q21" s="1526"/>
      <c r="R21" s="1527"/>
      <c r="S21" s="1528"/>
    </row>
    <row r="22" spans="1:19" ht="17.25" thickBot="1">
      <c r="A22" s="133" t="s">
        <v>131</v>
      </c>
      <c r="B22" s="134" t="s">
        <v>103</v>
      </c>
      <c r="C22" s="171">
        <v>1</v>
      </c>
      <c r="D22" s="172"/>
      <c r="E22" s="172"/>
      <c r="F22" s="173"/>
      <c r="G22" s="174">
        <v>1.5</v>
      </c>
      <c r="H22" s="140">
        <f t="shared" si="0"/>
        <v>45</v>
      </c>
      <c r="I22" s="141">
        <v>15</v>
      </c>
      <c r="J22" s="175">
        <v>15</v>
      </c>
      <c r="K22" s="175"/>
      <c r="L22" s="175"/>
      <c r="M22" s="886">
        <f>H22-I22</f>
        <v>30</v>
      </c>
      <c r="N22" s="1558">
        <f>G22</f>
        <v>1.5</v>
      </c>
      <c r="O22" s="1559"/>
      <c r="P22" s="1549"/>
      <c r="Q22" s="1535"/>
      <c r="R22" s="1550"/>
      <c r="S22" s="1549"/>
    </row>
    <row r="23" spans="1:19" ht="16.5">
      <c r="A23" s="963" t="s">
        <v>132</v>
      </c>
      <c r="B23" s="964" t="s">
        <v>79</v>
      </c>
      <c r="C23" s="965"/>
      <c r="D23" s="966" t="s">
        <v>266</v>
      </c>
      <c r="E23" s="966"/>
      <c r="F23" s="967"/>
      <c r="G23" s="968">
        <v>3</v>
      </c>
      <c r="H23" s="969">
        <f t="shared" si="0"/>
        <v>90</v>
      </c>
      <c r="I23" s="970">
        <v>60</v>
      </c>
      <c r="J23" s="971"/>
      <c r="K23" s="971"/>
      <c r="L23" s="971">
        <v>60</v>
      </c>
      <c r="M23" s="972">
        <f>H23-I23</f>
        <v>30</v>
      </c>
      <c r="N23" s="1560"/>
      <c r="O23" s="1560"/>
      <c r="P23" s="1560">
        <f>G23</f>
        <v>3</v>
      </c>
      <c r="Q23" s="1560"/>
      <c r="R23" s="1561"/>
      <c r="S23" s="1562"/>
    </row>
    <row r="24" spans="1:19" ht="16.5">
      <c r="A24" s="975"/>
      <c r="B24" s="976" t="s">
        <v>79</v>
      </c>
      <c r="C24" s="977"/>
      <c r="D24" s="978" t="s">
        <v>267</v>
      </c>
      <c r="E24" s="978"/>
      <c r="F24" s="979"/>
      <c r="G24" s="980"/>
      <c r="H24" s="973"/>
      <c r="I24" s="981"/>
      <c r="J24" s="982"/>
      <c r="K24" s="982"/>
      <c r="L24" s="983"/>
      <c r="M24" s="967"/>
      <c r="N24" s="1563"/>
      <c r="O24" s="1561"/>
      <c r="P24" s="1564"/>
      <c r="Q24" s="1560"/>
      <c r="R24" s="1560"/>
      <c r="S24" s="1560"/>
    </row>
    <row r="25" spans="1:19" ht="16.5">
      <c r="A25" s="3394" t="s">
        <v>268</v>
      </c>
      <c r="B25" s="3395"/>
      <c r="C25" s="985"/>
      <c r="D25" s="986"/>
      <c r="E25" s="986"/>
      <c r="F25" s="987"/>
      <c r="G25" s="988"/>
      <c r="H25" s="985"/>
      <c r="I25" s="989"/>
      <c r="J25" s="986"/>
      <c r="K25" s="986"/>
      <c r="L25" s="990"/>
      <c r="M25" s="987"/>
      <c r="N25" s="1565"/>
      <c r="O25" s="1566"/>
      <c r="P25" s="1567"/>
      <c r="Q25" s="1568"/>
      <c r="R25" s="1569"/>
      <c r="S25" s="1567"/>
    </row>
    <row r="26" spans="1:19" ht="17.25" thickBot="1">
      <c r="A26" s="3396"/>
      <c r="B26" s="3397"/>
      <c r="C26" s="994"/>
      <c r="D26" s="995"/>
      <c r="E26" s="995"/>
      <c r="F26" s="996"/>
      <c r="G26" s="997"/>
      <c r="H26" s="994"/>
      <c r="I26" s="998"/>
      <c r="J26" s="995"/>
      <c r="K26" s="995"/>
      <c r="L26" s="999"/>
      <c r="M26" s="996"/>
      <c r="N26" s="1570"/>
      <c r="O26" s="1571"/>
      <c r="P26" s="1572"/>
      <c r="Q26" s="1570"/>
      <c r="R26" s="1571"/>
      <c r="S26" s="1572"/>
    </row>
    <row r="27" spans="1:19" ht="17.25" customHeight="1" thickBot="1">
      <c r="A27" s="3347" t="s">
        <v>143</v>
      </c>
      <c r="B27" s="3348"/>
      <c r="C27" s="177"/>
      <c r="D27" s="178"/>
      <c r="E27" s="178"/>
      <c r="F27" s="179"/>
      <c r="G27" s="180">
        <f>G11+G15+G16+G19+G20+G23</f>
        <v>24.5</v>
      </c>
      <c r="H27" s="1488">
        <f>H11+H15+H16+H19+H20</f>
        <v>645</v>
      </c>
      <c r="I27" s="1489">
        <f>SUM(I11:I22)</f>
        <v>41</v>
      </c>
      <c r="J27" s="1489">
        <f>SUM(J11:J22)</f>
        <v>25</v>
      </c>
      <c r="K27" s="1490">
        <f>SUM(K11:K22)</f>
        <v>0</v>
      </c>
      <c r="L27" s="1490">
        <f>SUM(L11:L22)</f>
        <v>16</v>
      </c>
      <c r="M27" s="1491">
        <f>SUM(M11:M22)</f>
        <v>79</v>
      </c>
      <c r="N27" s="1541"/>
      <c r="O27" s="1542"/>
      <c r="P27" s="1542"/>
      <c r="Q27" s="1542"/>
      <c r="R27" s="1542"/>
      <c r="S27" s="1540"/>
    </row>
    <row r="28" spans="1:19" ht="17.25" customHeight="1" thickBot="1">
      <c r="A28" s="3349" t="s">
        <v>122</v>
      </c>
      <c r="B28" s="3350"/>
      <c r="C28" s="182"/>
      <c r="D28" s="183"/>
      <c r="E28" s="183"/>
      <c r="F28" s="184"/>
      <c r="G28" s="180">
        <f aca="true" t="shared" si="1" ref="G28:L28">G18+G22+G14+G23</f>
        <v>7</v>
      </c>
      <c r="H28" s="1487">
        <f t="shared" si="1"/>
        <v>210</v>
      </c>
      <c r="I28" s="1487">
        <f t="shared" si="1"/>
        <v>101</v>
      </c>
      <c r="J28" s="1487">
        <f t="shared" si="1"/>
        <v>25</v>
      </c>
      <c r="K28" s="1487">
        <f t="shared" si="1"/>
        <v>0</v>
      </c>
      <c r="L28" s="1487">
        <f t="shared" si="1"/>
        <v>76</v>
      </c>
      <c r="M28" s="1492">
        <f>M18+M22</f>
        <v>50</v>
      </c>
      <c r="N28" s="1573">
        <f aca="true" t="shared" si="2" ref="N28:S28">SUM(N11:N27)</f>
        <v>1.5</v>
      </c>
      <c r="O28" s="1573">
        <f t="shared" si="2"/>
        <v>1</v>
      </c>
      <c r="P28" s="1573">
        <f t="shared" si="2"/>
        <v>3</v>
      </c>
      <c r="Q28" s="1573">
        <f t="shared" si="2"/>
        <v>0</v>
      </c>
      <c r="R28" s="1573">
        <f t="shared" si="2"/>
        <v>0</v>
      </c>
      <c r="S28" s="1573">
        <f t="shared" si="2"/>
        <v>1.5</v>
      </c>
    </row>
    <row r="29" spans="1:19" ht="17.25" customHeight="1" thickBot="1">
      <c r="A29" s="3351" t="s">
        <v>123</v>
      </c>
      <c r="B29" s="3352"/>
      <c r="C29" s="182"/>
      <c r="D29" s="183"/>
      <c r="E29" s="183"/>
      <c r="F29" s="184"/>
      <c r="G29" s="180">
        <f>G15+G17+G19+G21+G12</f>
        <v>17.5</v>
      </c>
      <c r="H29" s="185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7"/>
    </row>
    <row r="30" spans="1:19" ht="20.25" thickBot="1">
      <c r="A30" s="3384" t="s">
        <v>124</v>
      </c>
      <c r="B30" s="3385"/>
      <c r="C30" s="3385"/>
      <c r="D30" s="3385"/>
      <c r="E30" s="3385"/>
      <c r="F30" s="3385"/>
      <c r="G30" s="3385"/>
      <c r="H30" s="3385"/>
      <c r="I30" s="3385"/>
      <c r="J30" s="3385"/>
      <c r="K30" s="3385"/>
      <c r="L30" s="3385"/>
      <c r="M30" s="3385"/>
      <c r="N30" s="3385"/>
      <c r="O30" s="3385"/>
      <c r="P30" s="3385"/>
      <c r="Q30" s="3385"/>
      <c r="R30" s="3385"/>
      <c r="S30" s="3386"/>
    </row>
    <row r="31" spans="1:19" ht="19.5">
      <c r="A31" s="953" t="s">
        <v>133</v>
      </c>
      <c r="B31" s="1003" t="s">
        <v>261</v>
      </c>
      <c r="C31" s="934"/>
      <c r="D31" s="923"/>
      <c r="E31" s="923"/>
      <c r="F31" s="937"/>
      <c r="G31" s="913">
        <v>2</v>
      </c>
      <c r="H31" s="941">
        <f>G31*30</f>
        <v>60</v>
      </c>
      <c r="I31" s="940"/>
      <c r="J31" s="924"/>
      <c r="K31" s="924"/>
      <c r="L31" s="924"/>
      <c r="M31" s="946"/>
      <c r="N31" s="949"/>
      <c r="O31" s="925"/>
      <c r="P31" s="926"/>
      <c r="Q31" s="952"/>
      <c r="R31" s="925"/>
      <c r="S31" s="926"/>
    </row>
    <row r="32" spans="1:19" ht="19.5">
      <c r="A32" s="954"/>
      <c r="B32" s="1004" t="s">
        <v>51</v>
      </c>
      <c r="C32" s="935"/>
      <c r="D32" s="917"/>
      <c r="E32" s="917"/>
      <c r="F32" s="938"/>
      <c r="G32" s="1146">
        <v>1</v>
      </c>
      <c r="H32" s="944">
        <f>G32*30</f>
        <v>30</v>
      </c>
      <c r="I32" s="942"/>
      <c r="J32" s="922"/>
      <c r="K32" s="922"/>
      <c r="L32" s="922"/>
      <c r="M32" s="947"/>
      <c r="N32" s="950"/>
      <c r="O32" s="901"/>
      <c r="P32" s="928"/>
      <c r="Q32" s="927"/>
      <c r="R32" s="901"/>
      <c r="S32" s="928"/>
    </row>
    <row r="33" spans="1:19" ht="20.25" thickBot="1">
      <c r="A33" s="955" t="s">
        <v>269</v>
      </c>
      <c r="B33" s="1005" t="s">
        <v>52</v>
      </c>
      <c r="C33" s="936"/>
      <c r="D33" s="931">
        <v>1</v>
      </c>
      <c r="E33" s="930"/>
      <c r="F33" s="939"/>
      <c r="G33" s="1147">
        <v>1</v>
      </c>
      <c r="H33" s="945">
        <f>G33*30</f>
        <v>30</v>
      </c>
      <c r="I33" s="943">
        <f>J33+K33+L33</f>
        <v>14</v>
      </c>
      <c r="J33" s="931">
        <v>8</v>
      </c>
      <c r="K33" s="931"/>
      <c r="L33" s="931">
        <v>6</v>
      </c>
      <c r="M33" s="948">
        <f>H33-I33</f>
        <v>16</v>
      </c>
      <c r="N33" s="951">
        <v>1</v>
      </c>
      <c r="O33" s="932"/>
      <c r="P33" s="933"/>
      <c r="Q33" s="929"/>
      <c r="R33" s="932"/>
      <c r="S33" s="933"/>
    </row>
    <row r="34" spans="1:19" ht="33">
      <c r="A34" s="888" t="s">
        <v>134</v>
      </c>
      <c r="B34" s="889" t="s">
        <v>59</v>
      </c>
      <c r="C34" s="890"/>
      <c r="D34" s="891"/>
      <c r="E34" s="892"/>
      <c r="F34" s="893"/>
      <c r="G34" s="1148">
        <f>G36+G35</f>
        <v>6</v>
      </c>
      <c r="H34" s="902">
        <f>H36+H35</f>
        <v>180</v>
      </c>
      <c r="I34" s="894"/>
      <c r="J34" s="894"/>
      <c r="K34" s="894"/>
      <c r="L34" s="894"/>
      <c r="M34" s="895"/>
      <c r="N34" s="896"/>
      <c r="O34" s="892"/>
      <c r="P34" s="897"/>
      <c r="Q34" s="898"/>
      <c r="R34" s="899"/>
      <c r="S34" s="900"/>
    </row>
    <row r="35" spans="1:19" ht="16.5">
      <c r="A35" s="188"/>
      <c r="B35" s="189" t="s">
        <v>51</v>
      </c>
      <c r="C35" s="190"/>
      <c r="D35" s="191"/>
      <c r="E35" s="192"/>
      <c r="F35" s="193"/>
      <c r="G35" s="1149">
        <v>2.5</v>
      </c>
      <c r="H35" s="903">
        <f aca="true" t="shared" si="3" ref="H35:H52">G35*30</f>
        <v>75</v>
      </c>
      <c r="I35" s="194"/>
      <c r="J35" s="194"/>
      <c r="K35" s="194"/>
      <c r="L35" s="194"/>
      <c r="M35" s="195"/>
      <c r="N35" s="196"/>
      <c r="O35" s="197"/>
      <c r="P35" s="198"/>
      <c r="Q35" s="199"/>
      <c r="R35" s="200"/>
      <c r="S35" s="201"/>
    </row>
    <row r="36" spans="1:19" ht="17.25" thickBot="1">
      <c r="A36" s="202" t="s">
        <v>135</v>
      </c>
      <c r="B36" s="203" t="s">
        <v>52</v>
      </c>
      <c r="C36" s="204"/>
      <c r="D36" s="205">
        <v>2</v>
      </c>
      <c r="E36" s="206"/>
      <c r="F36" s="207"/>
      <c r="G36" s="1150">
        <v>3.5</v>
      </c>
      <c r="H36" s="904">
        <f t="shared" si="3"/>
        <v>105</v>
      </c>
      <c r="I36" s="172">
        <f>J36+K36+L36</f>
        <v>36</v>
      </c>
      <c r="J36" s="172">
        <v>18</v>
      </c>
      <c r="K36" s="172">
        <v>9</v>
      </c>
      <c r="L36" s="172">
        <v>9</v>
      </c>
      <c r="M36" s="208">
        <f>H36-I36</f>
        <v>69</v>
      </c>
      <c r="N36" s="209"/>
      <c r="O36" s="210">
        <v>3.5</v>
      </c>
      <c r="P36" s="211"/>
      <c r="Q36" s="212"/>
      <c r="R36" s="213"/>
      <c r="S36" s="214"/>
    </row>
    <row r="37" spans="1:19" ht="16.5">
      <c r="A37" s="215" t="s">
        <v>136</v>
      </c>
      <c r="B37" s="216" t="s">
        <v>93</v>
      </c>
      <c r="C37" s="217"/>
      <c r="D37" s="218"/>
      <c r="E37" s="219"/>
      <c r="F37" s="220"/>
      <c r="G37" s="1151">
        <f>G38+G39</f>
        <v>6</v>
      </c>
      <c r="H37" s="1152">
        <f>H38+H39</f>
        <v>180</v>
      </c>
      <c r="I37" s="221"/>
      <c r="J37" s="221"/>
      <c r="K37" s="221"/>
      <c r="L37" s="221"/>
      <c r="M37" s="222"/>
      <c r="N37" s="56"/>
      <c r="O37" s="57"/>
      <c r="P37" s="223"/>
      <c r="Q37" s="56"/>
      <c r="R37" s="224"/>
      <c r="S37" s="225"/>
    </row>
    <row r="38" spans="1:19" ht="16.5">
      <c r="A38" s="226"/>
      <c r="B38" s="227" t="s">
        <v>51</v>
      </c>
      <c r="C38" s="228"/>
      <c r="D38" s="229"/>
      <c r="E38" s="229"/>
      <c r="F38" s="230"/>
      <c r="G38" s="1153">
        <v>2</v>
      </c>
      <c r="H38" s="1154">
        <f t="shared" si="3"/>
        <v>60</v>
      </c>
      <c r="I38" s="231"/>
      <c r="J38" s="231"/>
      <c r="K38" s="231"/>
      <c r="L38" s="231"/>
      <c r="M38" s="232"/>
      <c r="N38" s="233"/>
      <c r="O38" s="234"/>
      <c r="P38" s="235"/>
      <c r="Q38" s="236"/>
      <c r="R38" s="237"/>
      <c r="S38" s="238"/>
    </row>
    <row r="39" spans="1:19" ht="17.25" thickBot="1">
      <c r="A39" s="239" t="s">
        <v>262</v>
      </c>
      <c r="B39" s="203" t="s">
        <v>52</v>
      </c>
      <c r="C39" s="240"/>
      <c r="D39" s="241">
        <v>1</v>
      </c>
      <c r="E39" s="241"/>
      <c r="F39" s="242"/>
      <c r="G39" s="1155">
        <v>4</v>
      </c>
      <c r="H39" s="1156">
        <f t="shared" si="3"/>
        <v>120</v>
      </c>
      <c r="I39" s="243">
        <f>J39+K39+L39</f>
        <v>45</v>
      </c>
      <c r="J39" s="243">
        <v>15</v>
      </c>
      <c r="K39" s="243">
        <v>30</v>
      </c>
      <c r="L39" s="243"/>
      <c r="M39" s="244">
        <f>H39-I39</f>
        <v>75</v>
      </c>
      <c r="N39" s="209">
        <f>G39</f>
        <v>4</v>
      </c>
      <c r="O39" s="245"/>
      <c r="P39" s="246"/>
      <c r="Q39" s="212"/>
      <c r="R39" s="213"/>
      <c r="S39" s="214"/>
    </row>
    <row r="40" spans="1:19" ht="17.25" thickBot="1">
      <c r="A40" s="215" t="s">
        <v>137</v>
      </c>
      <c r="B40" s="247" t="s">
        <v>38</v>
      </c>
      <c r="C40" s="248"/>
      <c r="D40" s="249">
        <v>1</v>
      </c>
      <c r="E40" s="250"/>
      <c r="F40" s="251"/>
      <c r="G40" s="914">
        <v>4</v>
      </c>
      <c r="H40" s="908">
        <f>G40*30</f>
        <v>120</v>
      </c>
      <c r="I40" s="252">
        <v>45</v>
      </c>
      <c r="J40" s="252">
        <v>30</v>
      </c>
      <c r="K40" s="252"/>
      <c r="L40" s="252">
        <v>15</v>
      </c>
      <c r="M40" s="106">
        <f>H40-I40</f>
        <v>75</v>
      </c>
      <c r="N40" s="209">
        <f>G40</f>
        <v>4</v>
      </c>
      <c r="O40" s="253"/>
      <c r="P40" s="254"/>
      <c r="Q40" s="255"/>
      <c r="R40" s="256"/>
      <c r="S40" s="257"/>
    </row>
    <row r="41" spans="1:19" ht="16.5">
      <c r="A41" s="215" t="s">
        <v>138</v>
      </c>
      <c r="B41" s="258" t="s">
        <v>33</v>
      </c>
      <c r="C41" s="259"/>
      <c r="D41" s="260"/>
      <c r="E41" s="261"/>
      <c r="F41" s="262"/>
      <c r="G41" s="1157">
        <f>G43+G42</f>
        <v>5</v>
      </c>
      <c r="H41" s="909">
        <f>H43+H42</f>
        <v>150</v>
      </c>
      <c r="I41" s="264"/>
      <c r="J41" s="264"/>
      <c r="K41" s="264"/>
      <c r="L41" s="264"/>
      <c r="M41" s="265"/>
      <c r="N41" s="266"/>
      <c r="O41" s="267"/>
      <c r="P41" s="254"/>
      <c r="Q41" s="255"/>
      <c r="R41" s="256"/>
      <c r="S41" s="257"/>
    </row>
    <row r="42" spans="1:19" ht="16.5">
      <c r="A42" s="226"/>
      <c r="B42" s="189" t="s">
        <v>51</v>
      </c>
      <c r="C42" s="228"/>
      <c r="D42" s="229"/>
      <c r="E42" s="268"/>
      <c r="F42" s="268"/>
      <c r="G42" s="1159">
        <v>2</v>
      </c>
      <c r="H42" s="906">
        <f t="shared" si="3"/>
        <v>60</v>
      </c>
      <c r="I42" s="269"/>
      <c r="J42" s="269"/>
      <c r="K42" s="269"/>
      <c r="L42" s="269"/>
      <c r="M42" s="270"/>
      <c r="N42" s="196"/>
      <c r="O42" s="197"/>
      <c r="P42" s="271"/>
      <c r="Q42" s="272"/>
      <c r="R42" s="273"/>
      <c r="S42" s="274"/>
    </row>
    <row r="43" spans="1:19" ht="17.25" thickBot="1">
      <c r="A43" s="239" t="s">
        <v>139</v>
      </c>
      <c r="B43" s="275" t="s">
        <v>52</v>
      </c>
      <c r="C43" s="240"/>
      <c r="D43" s="241">
        <v>2</v>
      </c>
      <c r="E43" s="276"/>
      <c r="F43" s="276"/>
      <c r="G43" s="1160">
        <v>3</v>
      </c>
      <c r="H43" s="907">
        <f t="shared" si="3"/>
        <v>90</v>
      </c>
      <c r="I43" s="277">
        <f>SUM(J43:L43)</f>
        <v>36</v>
      </c>
      <c r="J43" s="277">
        <v>18</v>
      </c>
      <c r="K43" s="277"/>
      <c r="L43" s="277">
        <v>18</v>
      </c>
      <c r="M43" s="278">
        <f>H43-I43</f>
        <v>54</v>
      </c>
      <c r="N43" s="209"/>
      <c r="O43" s="1574">
        <f>G43</f>
        <v>3</v>
      </c>
      <c r="P43" s="211"/>
      <c r="Q43" s="212"/>
      <c r="R43" s="213"/>
      <c r="S43" s="214"/>
    </row>
    <row r="44" spans="1:19" ht="16.5">
      <c r="A44" s="215" t="s">
        <v>140</v>
      </c>
      <c r="B44" s="216" t="s">
        <v>39</v>
      </c>
      <c r="C44" s="217"/>
      <c r="D44" s="279"/>
      <c r="E44" s="280"/>
      <c r="F44" s="220"/>
      <c r="G44" s="1157">
        <f>G45+G46</f>
        <v>11.5</v>
      </c>
      <c r="H44" s="909">
        <f>H45+H46</f>
        <v>345</v>
      </c>
      <c r="I44" s="264"/>
      <c r="J44" s="264"/>
      <c r="K44" s="264"/>
      <c r="L44" s="264"/>
      <c r="M44" s="265"/>
      <c r="N44" s="56"/>
      <c r="O44" s="57"/>
      <c r="P44" s="223"/>
      <c r="Q44" s="56"/>
      <c r="R44" s="224"/>
      <c r="S44" s="225"/>
    </row>
    <row r="45" spans="1:19" ht="16.5">
      <c r="A45" s="226"/>
      <c r="B45" s="227" t="s">
        <v>51</v>
      </c>
      <c r="C45" s="228"/>
      <c r="D45" s="229"/>
      <c r="E45" s="269"/>
      <c r="F45" s="268"/>
      <c r="G45" s="1153">
        <v>4.5</v>
      </c>
      <c r="H45" s="906">
        <f t="shared" si="3"/>
        <v>135</v>
      </c>
      <c r="I45" s="269"/>
      <c r="J45" s="269"/>
      <c r="K45" s="269"/>
      <c r="L45" s="269"/>
      <c r="M45" s="270"/>
      <c r="N45" s="71"/>
      <c r="O45" s="72"/>
      <c r="P45" s="126"/>
      <c r="Q45" s="71"/>
      <c r="R45" s="281"/>
      <c r="S45" s="282"/>
    </row>
    <row r="46" spans="1:19" ht="17.25" thickBot="1">
      <c r="A46" s="283" t="s">
        <v>161</v>
      </c>
      <c r="B46" s="284" t="s">
        <v>52</v>
      </c>
      <c r="C46" s="285">
        <v>1</v>
      </c>
      <c r="D46" s="286"/>
      <c r="E46" s="277"/>
      <c r="F46" s="287"/>
      <c r="G46" s="1158">
        <v>7</v>
      </c>
      <c r="H46" s="907">
        <f t="shared" si="3"/>
        <v>210</v>
      </c>
      <c r="I46" s="277">
        <f>J46+L46</f>
        <v>105</v>
      </c>
      <c r="J46" s="277">
        <v>45</v>
      </c>
      <c r="K46" s="277"/>
      <c r="L46" s="277">
        <v>60</v>
      </c>
      <c r="M46" s="278">
        <f>H46-I46</f>
        <v>105</v>
      </c>
      <c r="N46" s="288">
        <f>G46</f>
        <v>7</v>
      </c>
      <c r="O46" s="289"/>
      <c r="P46" s="290"/>
      <c r="Q46" s="291"/>
      <c r="R46" s="292"/>
      <c r="S46" s="293"/>
    </row>
    <row r="47" spans="1:19" ht="16.5">
      <c r="A47" s="215" t="s">
        <v>141</v>
      </c>
      <c r="B47" s="294" t="s">
        <v>32</v>
      </c>
      <c r="C47" s="295"/>
      <c r="D47" s="260"/>
      <c r="E47" s="261"/>
      <c r="F47" s="262"/>
      <c r="G47" s="1161">
        <f>SUM(G48:G49)</f>
        <v>5</v>
      </c>
      <c r="H47" s="910">
        <f t="shared" si="3"/>
        <v>150</v>
      </c>
      <c r="I47" s="261"/>
      <c r="J47" s="261"/>
      <c r="K47" s="261"/>
      <c r="L47" s="261"/>
      <c r="M47" s="262"/>
      <c r="N47" s="296"/>
      <c r="O47" s="267"/>
      <c r="P47" s="265" t="s">
        <v>76</v>
      </c>
      <c r="Q47" s="263"/>
      <c r="R47" s="297"/>
      <c r="S47" s="298"/>
    </row>
    <row r="48" spans="1:19" ht="16.5">
      <c r="A48" s="299"/>
      <c r="B48" s="300" t="s">
        <v>102</v>
      </c>
      <c r="C48" s="301"/>
      <c r="D48" s="229"/>
      <c r="E48" s="269"/>
      <c r="F48" s="268"/>
      <c r="G48" s="1162">
        <v>2</v>
      </c>
      <c r="H48" s="911">
        <f>G48*30</f>
        <v>60</v>
      </c>
      <c r="I48" s="269"/>
      <c r="J48" s="269"/>
      <c r="K48" s="269"/>
      <c r="L48" s="269"/>
      <c r="M48" s="268"/>
      <c r="N48" s="302"/>
      <c r="O48" s="197"/>
      <c r="P48" s="303"/>
      <c r="Q48" s="304"/>
      <c r="R48" s="237"/>
      <c r="S48" s="238"/>
    </row>
    <row r="49" spans="1:19" ht="17.25" thickBot="1">
      <c r="A49" s="305" t="s">
        <v>142</v>
      </c>
      <c r="B49" s="306" t="s">
        <v>103</v>
      </c>
      <c r="C49" s="307">
        <v>1</v>
      </c>
      <c r="D49" s="241"/>
      <c r="E49" s="172"/>
      <c r="F49" s="276"/>
      <c r="G49" s="1163">
        <v>3</v>
      </c>
      <c r="H49" s="904">
        <f>G49*30</f>
        <v>90</v>
      </c>
      <c r="I49" s="172">
        <v>45</v>
      </c>
      <c r="J49" s="172">
        <v>30</v>
      </c>
      <c r="K49" s="172"/>
      <c r="L49" s="172">
        <v>15</v>
      </c>
      <c r="M49" s="276">
        <f>H49-I49</f>
        <v>45</v>
      </c>
      <c r="N49" s="308">
        <f>G49</f>
        <v>3</v>
      </c>
      <c r="O49" s="210"/>
      <c r="P49" s="211"/>
      <c r="Q49" s="309"/>
      <c r="R49" s="213"/>
      <c r="S49" s="214"/>
    </row>
    <row r="50" spans="1:19" ht="16.5">
      <c r="A50" s="310" t="s">
        <v>263</v>
      </c>
      <c r="B50" s="311" t="s">
        <v>31</v>
      </c>
      <c r="C50" s="312"/>
      <c r="D50" s="313"/>
      <c r="E50" s="314"/>
      <c r="F50" s="315"/>
      <c r="G50" s="912">
        <f>G51+G52</f>
        <v>5</v>
      </c>
      <c r="H50" s="905">
        <f>H51+H52</f>
        <v>150</v>
      </c>
      <c r="I50" s="221"/>
      <c r="J50" s="221"/>
      <c r="K50" s="221"/>
      <c r="L50" s="221"/>
      <c r="M50" s="222"/>
      <c r="N50" s="316"/>
      <c r="O50" s="317"/>
      <c r="P50" s="318"/>
      <c r="Q50" s="316"/>
      <c r="R50" s="319"/>
      <c r="S50" s="320"/>
    </row>
    <row r="51" spans="1:19" ht="16.5">
      <c r="A51" s="226"/>
      <c r="B51" s="321" t="s">
        <v>51</v>
      </c>
      <c r="C51" s="322"/>
      <c r="D51" s="323"/>
      <c r="E51" s="324"/>
      <c r="F51" s="325"/>
      <c r="G51" s="915">
        <v>2</v>
      </c>
      <c r="H51" s="906">
        <f t="shared" si="3"/>
        <v>60</v>
      </c>
      <c r="I51" s="326"/>
      <c r="J51" s="326"/>
      <c r="K51" s="327"/>
      <c r="L51" s="327"/>
      <c r="M51" s="328"/>
      <c r="N51" s="71"/>
      <c r="O51" s="72"/>
      <c r="P51" s="126"/>
      <c r="Q51" s="71"/>
      <c r="R51" s="281"/>
      <c r="S51" s="282"/>
    </row>
    <row r="52" spans="1:19" ht="17.25" thickBot="1">
      <c r="A52" s="239" t="s">
        <v>264</v>
      </c>
      <c r="B52" s="203" t="s">
        <v>52</v>
      </c>
      <c r="C52" s="285">
        <v>1</v>
      </c>
      <c r="D52" s="286"/>
      <c r="E52" s="329"/>
      <c r="F52" s="330"/>
      <c r="G52" s="916">
        <v>3</v>
      </c>
      <c r="H52" s="904">
        <f t="shared" si="3"/>
        <v>90</v>
      </c>
      <c r="I52" s="172">
        <v>45</v>
      </c>
      <c r="J52" s="172">
        <v>30</v>
      </c>
      <c r="K52" s="172"/>
      <c r="L52" s="172">
        <v>15</v>
      </c>
      <c r="M52" s="208">
        <f>H52-I52</f>
        <v>45</v>
      </c>
      <c r="N52" s="233">
        <f>G52</f>
        <v>3</v>
      </c>
      <c r="O52" s="197"/>
      <c r="P52" s="303"/>
      <c r="Q52" s="236"/>
      <c r="R52" s="237"/>
      <c r="S52" s="238"/>
    </row>
    <row r="53" spans="1:19" ht="18" thickBot="1">
      <c r="A53" s="3347" t="s">
        <v>144</v>
      </c>
      <c r="B53" s="3348"/>
      <c r="C53" s="331"/>
      <c r="D53" s="332"/>
      <c r="E53" s="333"/>
      <c r="F53" s="334"/>
      <c r="G53" s="335">
        <f>G31+G34+G37+G40+G41+G44+G47+G50</f>
        <v>44.5</v>
      </c>
      <c r="H53" s="919">
        <f aca="true" t="shared" si="4" ref="H53:M53">H31+H34+H37+H40+H41+H44+H47+H50</f>
        <v>1335</v>
      </c>
      <c r="I53" s="919">
        <f t="shared" si="4"/>
        <v>45</v>
      </c>
      <c r="J53" s="919">
        <f t="shared" si="4"/>
        <v>30</v>
      </c>
      <c r="K53" s="919">
        <f t="shared" si="4"/>
        <v>0</v>
      </c>
      <c r="L53" s="919">
        <f t="shared" si="4"/>
        <v>15</v>
      </c>
      <c r="M53" s="919">
        <f t="shared" si="4"/>
        <v>75</v>
      </c>
      <c r="N53" s="336"/>
      <c r="O53" s="337"/>
      <c r="P53" s="338"/>
      <c r="Q53" s="339"/>
      <c r="R53" s="340"/>
      <c r="S53" s="341"/>
    </row>
    <row r="54" spans="1:19" ht="17.25" thickBot="1">
      <c r="A54" s="3349" t="s">
        <v>145</v>
      </c>
      <c r="B54" s="3350"/>
      <c r="C54" s="342"/>
      <c r="D54" s="252"/>
      <c r="E54" s="252"/>
      <c r="F54" s="343"/>
      <c r="G54" s="344">
        <f>G33+G52+G49+G46+G43+G40+G39+G36</f>
        <v>28.5</v>
      </c>
      <c r="H54" s="918">
        <f aca="true" t="shared" si="5" ref="H54:M54">H33+H52+H49+H46+H43+H40+H39+H36</f>
        <v>855</v>
      </c>
      <c r="I54" s="918">
        <f t="shared" si="5"/>
        <v>371</v>
      </c>
      <c r="J54" s="918">
        <f t="shared" si="5"/>
        <v>194</v>
      </c>
      <c r="K54" s="918">
        <f t="shared" si="5"/>
        <v>39</v>
      </c>
      <c r="L54" s="918">
        <f t="shared" si="5"/>
        <v>138</v>
      </c>
      <c r="M54" s="918">
        <f t="shared" si="5"/>
        <v>484</v>
      </c>
      <c r="N54" s="1575">
        <f>SUM(N31:N53)</f>
        <v>22</v>
      </c>
      <c r="O54" s="1575">
        <f>SUM(O31:O53)</f>
        <v>6.5</v>
      </c>
      <c r="P54" s="1575"/>
      <c r="Q54" s="1495">
        <f>ROUND(SUM(Q31:Q52,0),0)</f>
        <v>0</v>
      </c>
      <c r="R54" s="1495">
        <f>ROUND(SUM(R31:R52,0),0)</f>
        <v>0</v>
      </c>
      <c r="S54" s="1495">
        <f>ROUND(SUM(S31:S52,0),0)</f>
        <v>0</v>
      </c>
    </row>
    <row r="55" spans="1:19" ht="17.25" thickBot="1">
      <c r="A55" s="3351" t="s">
        <v>123</v>
      </c>
      <c r="B55" s="3352"/>
      <c r="C55" s="345"/>
      <c r="D55" s="346"/>
      <c r="E55" s="346"/>
      <c r="F55" s="347"/>
      <c r="G55" s="344">
        <f>G32+G51+G48+G45+G42+G38+G35</f>
        <v>16</v>
      </c>
      <c r="H55" s="347"/>
      <c r="I55" s="348"/>
      <c r="J55" s="348"/>
      <c r="K55" s="348"/>
      <c r="L55" s="348"/>
      <c r="M55" s="348"/>
      <c r="N55" s="349"/>
      <c r="O55" s="348"/>
      <c r="P55" s="348"/>
      <c r="Q55" s="348"/>
      <c r="R55" s="348"/>
      <c r="S55" s="350"/>
    </row>
    <row r="56" spans="1:25" ht="20.25" thickBot="1">
      <c r="A56" s="3373" t="s">
        <v>265</v>
      </c>
      <c r="B56" s="3374"/>
      <c r="C56" s="3374"/>
      <c r="D56" s="3374"/>
      <c r="E56" s="3374"/>
      <c r="F56" s="3374"/>
      <c r="G56" s="3374"/>
      <c r="H56" s="3374"/>
      <c r="I56" s="3374"/>
      <c r="J56" s="3374"/>
      <c r="K56" s="3374"/>
      <c r="L56" s="3374"/>
      <c r="M56" s="3374"/>
      <c r="N56" s="3374"/>
      <c r="O56" s="3374"/>
      <c r="P56" s="3374"/>
      <c r="Q56" s="3374"/>
      <c r="R56" s="3374"/>
      <c r="S56" s="3375"/>
      <c r="T56" s="351"/>
      <c r="U56" s="351"/>
      <c r="V56" s="351"/>
      <c r="W56" s="351"/>
      <c r="X56" s="351"/>
      <c r="Y56" s="351"/>
    </row>
    <row r="57" spans="1:19" ht="16.5">
      <c r="A57" s="352" t="s">
        <v>209</v>
      </c>
      <c r="B57" s="353" t="s">
        <v>40</v>
      </c>
      <c r="C57" s="354"/>
      <c r="D57" s="279"/>
      <c r="E57" s="279"/>
      <c r="F57" s="355"/>
      <c r="G57" s="356">
        <v>6</v>
      </c>
      <c r="H57" s="357">
        <f>SUM(H58:H60)</f>
        <v>180</v>
      </c>
      <c r="I57" s="358"/>
      <c r="J57" s="358"/>
      <c r="K57" s="358"/>
      <c r="L57" s="358"/>
      <c r="M57" s="359"/>
      <c r="N57" s="1543"/>
      <c r="O57" s="1544"/>
      <c r="P57" s="1576"/>
      <c r="Q57" s="1543"/>
      <c r="R57" s="1577"/>
      <c r="S57" s="1578"/>
    </row>
    <row r="58" spans="1:19" ht="16.5">
      <c r="A58" s="362"/>
      <c r="B58" s="363" t="s">
        <v>51</v>
      </c>
      <c r="C58" s="364"/>
      <c r="D58" s="323"/>
      <c r="E58" s="323"/>
      <c r="F58" s="365"/>
      <c r="G58" s="366">
        <v>1.5</v>
      </c>
      <c r="H58" s="63">
        <f aca="true" t="shared" si="6" ref="H58:H73">G58*30</f>
        <v>45</v>
      </c>
      <c r="I58" s="367"/>
      <c r="J58" s="367"/>
      <c r="K58" s="368"/>
      <c r="L58" s="368"/>
      <c r="M58" s="369"/>
      <c r="N58" s="1545"/>
      <c r="O58" s="1546"/>
      <c r="P58" s="1579"/>
      <c r="Q58" s="1545"/>
      <c r="R58" s="1580"/>
      <c r="S58" s="1581"/>
    </row>
    <row r="59" spans="1:19" ht="16.5">
      <c r="A59" s="362" t="s">
        <v>213</v>
      </c>
      <c r="B59" s="372" t="s">
        <v>52</v>
      </c>
      <c r="C59" s="373">
        <v>3</v>
      </c>
      <c r="D59" s="229"/>
      <c r="E59" s="229"/>
      <c r="F59" s="374"/>
      <c r="G59" s="375">
        <v>3</v>
      </c>
      <c r="H59" s="63">
        <f t="shared" si="6"/>
        <v>90</v>
      </c>
      <c r="I59" s="376">
        <f>SUM(J59:L59)</f>
        <v>36</v>
      </c>
      <c r="J59" s="376">
        <v>18</v>
      </c>
      <c r="K59" s="376"/>
      <c r="L59" s="376">
        <v>18</v>
      </c>
      <c r="M59" s="377">
        <f>H59-I59</f>
        <v>54</v>
      </c>
      <c r="N59" s="1582"/>
      <c r="O59" s="1583"/>
      <c r="P59" s="1584">
        <f>G59</f>
        <v>3</v>
      </c>
      <c r="Q59" s="1582"/>
      <c r="R59" s="1580"/>
      <c r="S59" s="1581"/>
    </row>
    <row r="60" spans="1:19" ht="17.25" thickBot="1">
      <c r="A60" s="362" t="s">
        <v>214</v>
      </c>
      <c r="B60" s="380" t="s">
        <v>43</v>
      </c>
      <c r="C60" s="171"/>
      <c r="D60" s="241"/>
      <c r="E60" s="381"/>
      <c r="F60" s="382">
        <v>4</v>
      </c>
      <c r="G60" s="383">
        <v>1.5</v>
      </c>
      <c r="H60" s="90">
        <f t="shared" si="6"/>
        <v>45</v>
      </c>
      <c r="I60" s="384">
        <v>15</v>
      </c>
      <c r="J60" s="384"/>
      <c r="K60" s="384"/>
      <c r="L60" s="384">
        <v>15</v>
      </c>
      <c r="M60" s="385">
        <f>H60-I60</f>
        <v>30</v>
      </c>
      <c r="N60" s="1585"/>
      <c r="O60" s="1586"/>
      <c r="P60" s="1587"/>
      <c r="Q60" s="1585">
        <f>G60</f>
        <v>1.5</v>
      </c>
      <c r="R60" s="1588"/>
      <c r="S60" s="1589"/>
    </row>
    <row r="61" spans="1:19" ht="33">
      <c r="A61" s="352" t="s">
        <v>215</v>
      </c>
      <c r="B61" s="353" t="s">
        <v>56</v>
      </c>
      <c r="C61" s="354"/>
      <c r="D61" s="218"/>
      <c r="E61" s="218"/>
      <c r="F61" s="389"/>
      <c r="G61" s="1164">
        <f>G62+G63</f>
        <v>3</v>
      </c>
      <c r="H61" s="1077">
        <f t="shared" si="6"/>
        <v>90</v>
      </c>
      <c r="I61" s="1078"/>
      <c r="J61" s="1078"/>
      <c r="K61" s="1079"/>
      <c r="L61" s="1079"/>
      <c r="M61" s="1080"/>
      <c r="N61" s="1590"/>
      <c r="O61" s="1591"/>
      <c r="P61" s="1592"/>
      <c r="Q61" s="1590"/>
      <c r="R61" s="1593"/>
      <c r="S61" s="1594"/>
    </row>
    <row r="62" spans="1:19" ht="16.5">
      <c r="A62" s="362"/>
      <c r="B62" s="363" t="s">
        <v>51</v>
      </c>
      <c r="C62" s="364"/>
      <c r="D62" s="395"/>
      <c r="E62" s="395"/>
      <c r="F62" s="396"/>
      <c r="G62" s="1165">
        <v>1</v>
      </c>
      <c r="H62" s="1081">
        <f t="shared" si="6"/>
        <v>30</v>
      </c>
      <c r="I62" s="1082"/>
      <c r="J62" s="1082"/>
      <c r="K62" s="1083"/>
      <c r="L62" s="1083"/>
      <c r="M62" s="1084"/>
      <c r="N62" s="1595"/>
      <c r="O62" s="1596"/>
      <c r="P62" s="1597"/>
      <c r="Q62" s="1595"/>
      <c r="R62" s="1598"/>
      <c r="S62" s="1564"/>
    </row>
    <row r="63" spans="1:19" ht="17.25" thickBot="1">
      <c r="A63" s="402" t="s">
        <v>216</v>
      </c>
      <c r="B63" s="380" t="s">
        <v>52</v>
      </c>
      <c r="C63" s="171">
        <v>3</v>
      </c>
      <c r="D63" s="241"/>
      <c r="E63" s="241"/>
      <c r="F63" s="403"/>
      <c r="G63" s="1166">
        <v>2</v>
      </c>
      <c r="H63" s="1085">
        <f t="shared" si="6"/>
        <v>60</v>
      </c>
      <c r="I63" s="659">
        <f>SUM(J63:L63)</f>
        <v>36</v>
      </c>
      <c r="J63" s="659">
        <v>27</v>
      </c>
      <c r="K63" s="659"/>
      <c r="L63" s="659">
        <v>9</v>
      </c>
      <c r="M63" s="1086">
        <f>H63-I63</f>
        <v>24</v>
      </c>
      <c r="N63" s="1599"/>
      <c r="O63" s="1600"/>
      <c r="P63" s="1601">
        <f>G63</f>
        <v>2</v>
      </c>
      <c r="Q63" s="1602"/>
      <c r="R63" s="1571"/>
      <c r="S63" s="1572"/>
    </row>
    <row r="64" spans="1:19" ht="16.5">
      <c r="A64" s="352" t="s">
        <v>217</v>
      </c>
      <c r="B64" s="405" t="s">
        <v>45</v>
      </c>
      <c r="C64" s="406"/>
      <c r="D64" s="407"/>
      <c r="E64" s="408"/>
      <c r="F64" s="409"/>
      <c r="G64" s="1076">
        <f>G65+G66</f>
        <v>3</v>
      </c>
      <c r="H64" s="1087">
        <f t="shared" si="6"/>
        <v>90</v>
      </c>
      <c r="I64" s="1088"/>
      <c r="J64" s="1088"/>
      <c r="K64" s="1088"/>
      <c r="L64" s="1088"/>
      <c r="M64" s="1089"/>
      <c r="N64" s="1603"/>
      <c r="O64" s="1604"/>
      <c r="P64" s="1605"/>
      <c r="Q64" s="1606"/>
      <c r="R64" s="1607"/>
      <c r="S64" s="1608"/>
    </row>
    <row r="65" spans="1:19" ht="16.5">
      <c r="A65" s="362"/>
      <c r="B65" s="411" t="s">
        <v>51</v>
      </c>
      <c r="C65" s="412"/>
      <c r="D65" s="413"/>
      <c r="E65" s="413"/>
      <c r="F65" s="414"/>
      <c r="G65" s="1445">
        <v>1</v>
      </c>
      <c r="H65" s="1093">
        <f t="shared" si="6"/>
        <v>30</v>
      </c>
      <c r="I65" s="1094"/>
      <c r="J65" s="1095"/>
      <c r="K65" s="1094"/>
      <c r="L65" s="1094"/>
      <c r="M65" s="1096"/>
      <c r="N65" s="1609"/>
      <c r="O65" s="1610"/>
      <c r="P65" s="1611"/>
      <c r="Q65" s="1609"/>
      <c r="R65" s="1610"/>
      <c r="S65" s="1611"/>
    </row>
    <row r="66" spans="1:19" ht="17.25" thickBot="1">
      <c r="A66" s="402" t="s">
        <v>218</v>
      </c>
      <c r="B66" s="419" t="s">
        <v>52</v>
      </c>
      <c r="C66" s="679"/>
      <c r="D66" s="420">
        <v>3</v>
      </c>
      <c r="E66" s="420"/>
      <c r="F66" s="421"/>
      <c r="G66" s="1166">
        <v>2</v>
      </c>
      <c r="H66" s="1099">
        <f t="shared" si="6"/>
        <v>60</v>
      </c>
      <c r="I66" s="1100">
        <f>SUM(J66:L66)</f>
        <v>27</v>
      </c>
      <c r="J66" s="1101">
        <v>18</v>
      </c>
      <c r="K66" s="1100"/>
      <c r="L66" s="1100">
        <v>9</v>
      </c>
      <c r="M66" s="1102">
        <f>H66-I66</f>
        <v>33</v>
      </c>
      <c r="N66" s="1612"/>
      <c r="O66" s="1613"/>
      <c r="P66" s="1614">
        <f>G66</f>
        <v>2</v>
      </c>
      <c r="Q66" s="1612"/>
      <c r="R66" s="1613"/>
      <c r="S66" s="1614"/>
    </row>
    <row r="67" spans="1:19" ht="16.5">
      <c r="A67" s="352" t="s">
        <v>212</v>
      </c>
      <c r="B67" s="1040" t="s">
        <v>44</v>
      </c>
      <c r="C67" s="431"/>
      <c r="D67" s="1034"/>
      <c r="E67" s="1035"/>
      <c r="F67" s="1036"/>
      <c r="G67" s="1105">
        <f>G68+G69</f>
        <v>3</v>
      </c>
      <c r="H67" s="1106">
        <f t="shared" si="6"/>
        <v>90</v>
      </c>
      <c r="I67" s="1107"/>
      <c r="J67" s="1108"/>
      <c r="K67" s="1107"/>
      <c r="L67" s="1107"/>
      <c r="M67" s="1109"/>
      <c r="N67" s="1615"/>
      <c r="O67" s="1616"/>
      <c r="P67" s="1617"/>
      <c r="Q67" s="1618"/>
      <c r="R67" s="1619"/>
      <c r="S67" s="1608"/>
    </row>
    <row r="68" spans="1:19" ht="16.5">
      <c r="A68" s="362"/>
      <c r="B68" s="411" t="s">
        <v>51</v>
      </c>
      <c r="C68" s="1031"/>
      <c r="D68" s="413"/>
      <c r="E68" s="1016"/>
      <c r="F68" s="1032"/>
      <c r="G68" s="1114">
        <v>1</v>
      </c>
      <c r="H68" s="717">
        <f t="shared" si="6"/>
        <v>30</v>
      </c>
      <c r="I68" s="1115"/>
      <c r="J68" s="1116"/>
      <c r="K68" s="1115"/>
      <c r="L68" s="1115"/>
      <c r="M68" s="1117"/>
      <c r="N68" s="1620"/>
      <c r="O68" s="1621"/>
      <c r="P68" s="1622"/>
      <c r="Q68" s="1623"/>
      <c r="R68" s="1624"/>
      <c r="S68" s="1611"/>
    </row>
    <row r="69" spans="1:19" ht="17.25" thickBot="1">
      <c r="A69" s="402" t="s">
        <v>274</v>
      </c>
      <c r="B69" s="419" t="s">
        <v>52</v>
      </c>
      <c r="C69" s="435"/>
      <c r="D69" s="420">
        <v>6</v>
      </c>
      <c r="E69" s="436"/>
      <c r="F69" s="437"/>
      <c r="G69" s="1122">
        <v>2</v>
      </c>
      <c r="H69" s="1123">
        <f t="shared" si="6"/>
        <v>60</v>
      </c>
      <c r="I69" s="1124">
        <f>SUM(J69:L69)</f>
        <v>30</v>
      </c>
      <c r="J69" s="1125">
        <v>20</v>
      </c>
      <c r="K69" s="1124"/>
      <c r="L69" s="1124">
        <v>10</v>
      </c>
      <c r="M69" s="1126">
        <f>H69-I69</f>
        <v>30</v>
      </c>
      <c r="N69" s="1625"/>
      <c r="O69" s="1626"/>
      <c r="P69" s="1627"/>
      <c r="Q69" s="1628"/>
      <c r="R69" s="1629"/>
      <c r="S69" s="1614">
        <f>G69</f>
        <v>2</v>
      </c>
    </row>
    <row r="70" spans="1:19" ht="17.25" thickBot="1">
      <c r="A70" s="1010" t="s">
        <v>219</v>
      </c>
      <c r="B70" s="1011" t="s">
        <v>35</v>
      </c>
      <c r="C70" s="1012">
        <v>4</v>
      </c>
      <c r="D70" s="1013"/>
      <c r="E70" s="1013"/>
      <c r="F70" s="1014"/>
      <c r="G70" s="1167">
        <v>3</v>
      </c>
      <c r="H70" s="1131">
        <f t="shared" si="6"/>
        <v>90</v>
      </c>
      <c r="I70" s="1132">
        <v>45</v>
      </c>
      <c r="J70" s="1132">
        <v>30</v>
      </c>
      <c r="K70" s="1133"/>
      <c r="L70" s="1133">
        <v>15</v>
      </c>
      <c r="M70" s="1134">
        <f>H70-I70</f>
        <v>45</v>
      </c>
      <c r="N70" s="1630"/>
      <c r="O70" s="1631"/>
      <c r="P70" s="1632"/>
      <c r="Q70" s="1630">
        <f>G70</f>
        <v>3</v>
      </c>
      <c r="R70" s="1633"/>
      <c r="S70" s="1634"/>
    </row>
    <row r="71" spans="1:19" ht="16.5">
      <c r="A71" s="426" t="s">
        <v>210</v>
      </c>
      <c r="B71" s="353" t="s">
        <v>30</v>
      </c>
      <c r="C71" s="354"/>
      <c r="D71" s="279"/>
      <c r="E71" s="279"/>
      <c r="F71" s="389"/>
      <c r="G71" s="1168">
        <v>3.5</v>
      </c>
      <c r="H71" s="357">
        <f t="shared" si="6"/>
        <v>105</v>
      </c>
      <c r="I71" s="390"/>
      <c r="J71" s="390"/>
      <c r="K71" s="219"/>
      <c r="L71" s="219"/>
      <c r="M71" s="391"/>
      <c r="N71" s="1635"/>
      <c r="O71" s="1518"/>
      <c r="P71" s="1636"/>
      <c r="Q71" s="1635"/>
      <c r="R71" s="1637"/>
      <c r="S71" s="1578"/>
    </row>
    <row r="72" spans="1:19" ht="16.5">
      <c r="A72" s="362"/>
      <c r="B72" s="363" t="s">
        <v>51</v>
      </c>
      <c r="C72" s="364"/>
      <c r="D72" s="323"/>
      <c r="E72" s="323"/>
      <c r="F72" s="396"/>
      <c r="G72" s="1169">
        <v>1</v>
      </c>
      <c r="H72" s="63">
        <f t="shared" si="6"/>
        <v>30</v>
      </c>
      <c r="I72" s="397"/>
      <c r="J72" s="397"/>
      <c r="K72" s="398"/>
      <c r="L72" s="398"/>
      <c r="M72" s="399"/>
      <c r="N72" s="1638"/>
      <c r="O72" s="1524"/>
      <c r="P72" s="1639"/>
      <c r="Q72" s="1638"/>
      <c r="R72" s="1640"/>
      <c r="S72" s="1581"/>
    </row>
    <row r="73" spans="1:19" ht="17.25" thickBot="1">
      <c r="A73" s="402" t="s">
        <v>258</v>
      </c>
      <c r="B73" s="380" t="s">
        <v>52</v>
      </c>
      <c r="C73" s="171">
        <v>2</v>
      </c>
      <c r="D73" s="241"/>
      <c r="E73" s="241"/>
      <c r="F73" s="403"/>
      <c r="G73" s="1170">
        <v>2.5</v>
      </c>
      <c r="H73" s="90">
        <f t="shared" si="6"/>
        <v>75</v>
      </c>
      <c r="I73" s="384">
        <f>SUM(J73:L73)</f>
        <v>36</v>
      </c>
      <c r="J73" s="384">
        <v>27</v>
      </c>
      <c r="K73" s="384"/>
      <c r="L73" s="384">
        <v>9</v>
      </c>
      <c r="M73" s="385">
        <f>H73-I73</f>
        <v>39</v>
      </c>
      <c r="N73" s="1585"/>
      <c r="O73" s="1586">
        <f>G73</f>
        <v>2.5</v>
      </c>
      <c r="P73" s="1587"/>
      <c r="Q73" s="1641"/>
      <c r="R73" s="1642"/>
      <c r="S73" s="1589"/>
    </row>
    <row r="74" spans="1:19" ht="16.5">
      <c r="A74" s="352" t="s">
        <v>220</v>
      </c>
      <c r="B74" s="405" t="s">
        <v>272</v>
      </c>
      <c r="C74" s="406"/>
      <c r="D74" s="430"/>
      <c r="E74" s="408"/>
      <c r="F74" s="1089"/>
      <c r="G74" s="1164">
        <f>G75+G76</f>
        <v>3</v>
      </c>
      <c r="H74" s="1106">
        <f>H75+H76</f>
        <v>90</v>
      </c>
      <c r="I74" s="1088"/>
      <c r="J74" s="1088"/>
      <c r="K74" s="1088"/>
      <c r="L74" s="1088"/>
      <c r="M74" s="1089"/>
      <c r="N74" s="1603"/>
      <c r="O74" s="1604"/>
      <c r="P74" s="1605"/>
      <c r="Q74" s="1643"/>
      <c r="R74" s="1644"/>
      <c r="S74" s="1608"/>
    </row>
    <row r="75" spans="1:19" ht="16.5">
      <c r="A75" s="362"/>
      <c r="B75" s="411" t="s">
        <v>51</v>
      </c>
      <c r="C75" s="412"/>
      <c r="D75" s="433"/>
      <c r="E75" s="433"/>
      <c r="F75" s="1143"/>
      <c r="G75" s="1114">
        <v>1</v>
      </c>
      <c r="H75" s="717">
        <f aca="true" t="shared" si="7" ref="H75:H80">G75*30</f>
        <v>30</v>
      </c>
      <c r="I75" s="1095"/>
      <c r="J75" s="1094"/>
      <c r="K75" s="1094"/>
      <c r="L75" s="1094"/>
      <c r="M75" s="730"/>
      <c r="N75" s="1609"/>
      <c r="O75" s="1610"/>
      <c r="P75" s="1611"/>
      <c r="Q75" s="1645"/>
      <c r="R75" s="1646"/>
      <c r="S75" s="1611"/>
    </row>
    <row r="76" spans="1:19" ht="17.25" thickBot="1">
      <c r="A76" s="402" t="s">
        <v>221</v>
      </c>
      <c r="B76" s="419" t="s">
        <v>52</v>
      </c>
      <c r="C76" s="435"/>
      <c r="D76" s="420">
        <v>6</v>
      </c>
      <c r="E76" s="436"/>
      <c r="F76" s="1126"/>
      <c r="G76" s="1122">
        <v>2</v>
      </c>
      <c r="H76" s="1123">
        <f t="shared" si="7"/>
        <v>60</v>
      </c>
      <c r="I76" s="1124">
        <f>SUM(J76:L76)</f>
        <v>27</v>
      </c>
      <c r="J76" s="1125">
        <v>18</v>
      </c>
      <c r="K76" s="1124"/>
      <c r="L76" s="1124">
        <v>9</v>
      </c>
      <c r="M76" s="1126">
        <f>H76-I76</f>
        <v>33</v>
      </c>
      <c r="N76" s="1625"/>
      <c r="O76" s="1626"/>
      <c r="P76" s="1627"/>
      <c r="Q76" s="1628"/>
      <c r="R76" s="1629"/>
      <c r="S76" s="1627">
        <f>G76</f>
        <v>2</v>
      </c>
    </row>
    <row r="77" spans="1:19" ht="16.5">
      <c r="A77" s="352" t="s">
        <v>222</v>
      </c>
      <c r="B77" s="445" t="s">
        <v>94</v>
      </c>
      <c r="C77" s="446"/>
      <c r="D77" s="447"/>
      <c r="E77" s="447"/>
      <c r="F77" s="448"/>
      <c r="G77" s="1168">
        <f>G78+G79+G80</f>
        <v>3.5</v>
      </c>
      <c r="H77" s="357">
        <f t="shared" si="7"/>
        <v>105</v>
      </c>
      <c r="I77" s="449"/>
      <c r="J77" s="449"/>
      <c r="K77" s="449"/>
      <c r="L77" s="449"/>
      <c r="M77" s="450"/>
      <c r="N77" s="1647"/>
      <c r="O77" s="1648"/>
      <c r="P77" s="1649"/>
      <c r="Q77" s="1647"/>
      <c r="R77" s="1650"/>
      <c r="S77" s="1651"/>
    </row>
    <row r="78" spans="1:19" ht="16.5">
      <c r="A78" s="362"/>
      <c r="B78" s="457" t="s">
        <v>107</v>
      </c>
      <c r="C78" s="373"/>
      <c r="D78" s="458"/>
      <c r="E78" s="458"/>
      <c r="F78" s="459"/>
      <c r="G78" s="1169">
        <v>1.5</v>
      </c>
      <c r="H78" s="63">
        <f t="shared" si="7"/>
        <v>45</v>
      </c>
      <c r="I78" s="460"/>
      <c r="J78" s="460"/>
      <c r="K78" s="460"/>
      <c r="L78" s="460"/>
      <c r="M78" s="461"/>
      <c r="N78" s="1652"/>
      <c r="O78" s="1653"/>
      <c r="P78" s="1654"/>
      <c r="Q78" s="1652"/>
      <c r="R78" s="1655"/>
      <c r="S78" s="1656"/>
    </row>
    <row r="79" spans="1:19" ht="16.5">
      <c r="A79" s="362"/>
      <c r="B79" s="457" t="s">
        <v>108</v>
      </c>
      <c r="C79" s="373"/>
      <c r="D79" s="458"/>
      <c r="E79" s="458"/>
      <c r="F79" s="459"/>
      <c r="G79" s="1169">
        <v>0.5</v>
      </c>
      <c r="H79" s="63">
        <f t="shared" si="7"/>
        <v>15</v>
      </c>
      <c r="I79" s="64"/>
      <c r="J79" s="64"/>
      <c r="K79" s="64"/>
      <c r="L79" s="64"/>
      <c r="M79" s="399"/>
      <c r="N79" s="1652"/>
      <c r="O79" s="1653"/>
      <c r="P79" s="1654"/>
      <c r="Q79" s="1652"/>
      <c r="R79" s="1655"/>
      <c r="S79" s="1656"/>
    </row>
    <row r="80" spans="1:19" ht="17.25" thickBot="1">
      <c r="A80" s="402" t="s">
        <v>223</v>
      </c>
      <c r="B80" s="380" t="s">
        <v>52</v>
      </c>
      <c r="C80" s="171">
        <v>5</v>
      </c>
      <c r="D80" s="241"/>
      <c r="E80" s="241"/>
      <c r="F80" s="403"/>
      <c r="G80" s="1170">
        <v>1.5</v>
      </c>
      <c r="H80" s="90">
        <f t="shared" si="7"/>
        <v>45</v>
      </c>
      <c r="I80" s="384">
        <f>J80+K80+L80</f>
        <v>18</v>
      </c>
      <c r="J80" s="468">
        <v>9</v>
      </c>
      <c r="K80" s="384">
        <v>9</v>
      </c>
      <c r="L80" s="384"/>
      <c r="M80" s="385">
        <f>H80-I80</f>
        <v>27</v>
      </c>
      <c r="N80" s="1585"/>
      <c r="O80" s="1657"/>
      <c r="P80" s="1658"/>
      <c r="Q80" s="1659"/>
      <c r="R80" s="1660">
        <f>G80</f>
        <v>1.5</v>
      </c>
      <c r="S80" s="1537"/>
    </row>
    <row r="81" spans="1:19" ht="16.5">
      <c r="A81" s="352" t="s">
        <v>211</v>
      </c>
      <c r="B81" s="445" t="s">
        <v>187</v>
      </c>
      <c r="C81" s="423"/>
      <c r="D81" s="430"/>
      <c r="E81" s="408"/>
      <c r="F81" s="409"/>
      <c r="G81" s="424">
        <f>G82+G83</f>
        <v>3</v>
      </c>
      <c r="H81" s="431">
        <f>H82+H83</f>
        <v>90</v>
      </c>
      <c r="I81" s="408"/>
      <c r="J81" s="408"/>
      <c r="K81" s="408"/>
      <c r="L81" s="408"/>
      <c r="M81" s="409"/>
      <c r="N81" s="1603"/>
      <c r="O81" s="1604"/>
      <c r="P81" s="1605"/>
      <c r="Q81" s="1661"/>
      <c r="R81" s="1662"/>
      <c r="S81" s="1663"/>
    </row>
    <row r="82" spans="1:19" ht="16.5">
      <c r="A82" s="362"/>
      <c r="B82" s="411" t="s">
        <v>51</v>
      </c>
      <c r="C82" s="425"/>
      <c r="D82" s="433"/>
      <c r="E82" s="433"/>
      <c r="F82" s="476"/>
      <c r="G82" s="434">
        <v>1.5</v>
      </c>
      <c r="H82" s="425">
        <f>G82*30</f>
        <v>45</v>
      </c>
      <c r="I82" s="477"/>
      <c r="J82" s="478"/>
      <c r="K82" s="478"/>
      <c r="L82" s="478"/>
      <c r="M82" s="479"/>
      <c r="N82" s="1664"/>
      <c r="O82" s="1665"/>
      <c r="P82" s="1666"/>
      <c r="Q82" s="1667"/>
      <c r="R82" s="1668"/>
      <c r="S82" s="1666"/>
    </row>
    <row r="83" spans="1:19" ht="17.25" thickBot="1">
      <c r="A83" s="402" t="s">
        <v>224</v>
      </c>
      <c r="B83" s="419" t="s">
        <v>52</v>
      </c>
      <c r="C83" s="435"/>
      <c r="D83" s="420">
        <v>4</v>
      </c>
      <c r="E83" s="436"/>
      <c r="F83" s="437"/>
      <c r="G83" s="438">
        <v>1.5</v>
      </c>
      <c r="H83" s="435">
        <f>G83*30</f>
        <v>45</v>
      </c>
      <c r="I83" s="436">
        <f>SUM(J83:L83)</f>
        <v>30</v>
      </c>
      <c r="J83" s="439">
        <v>15</v>
      </c>
      <c r="K83" s="436"/>
      <c r="L83" s="436">
        <v>15</v>
      </c>
      <c r="M83" s="437">
        <f>H83-I83</f>
        <v>15</v>
      </c>
      <c r="N83" s="1625"/>
      <c r="O83" s="1626"/>
      <c r="P83" s="1627"/>
      <c r="Q83" s="1669">
        <f>G83</f>
        <v>1.5</v>
      </c>
      <c r="R83" s="1670"/>
      <c r="S83" s="1627"/>
    </row>
    <row r="84" spans="1:19" ht="16.5">
      <c r="A84" s="352" t="s">
        <v>225</v>
      </c>
      <c r="B84" s="353" t="s">
        <v>41</v>
      </c>
      <c r="C84" s="354"/>
      <c r="D84" s="279"/>
      <c r="E84" s="279"/>
      <c r="F84" s="483"/>
      <c r="G84" s="1168">
        <f>G85+G86</f>
        <v>3</v>
      </c>
      <c r="H84" s="357">
        <f aca="true" t="shared" si="8" ref="H84:H92">G84*30</f>
        <v>90</v>
      </c>
      <c r="I84" s="390"/>
      <c r="J84" s="390"/>
      <c r="K84" s="219"/>
      <c r="L84" s="219"/>
      <c r="M84" s="391"/>
      <c r="N84" s="1635"/>
      <c r="O84" s="1518"/>
      <c r="P84" s="1636"/>
      <c r="Q84" s="1635"/>
      <c r="R84" s="1671"/>
      <c r="S84" s="1578"/>
    </row>
    <row r="85" spans="1:19" ht="16.5">
      <c r="A85" s="362"/>
      <c r="B85" s="363" t="s">
        <v>51</v>
      </c>
      <c r="C85" s="364"/>
      <c r="D85" s="323"/>
      <c r="E85" s="323"/>
      <c r="F85" s="485"/>
      <c r="G85" s="1169">
        <v>1</v>
      </c>
      <c r="H85" s="63">
        <f t="shared" si="8"/>
        <v>30</v>
      </c>
      <c r="I85" s="397"/>
      <c r="J85" s="397"/>
      <c r="K85" s="398"/>
      <c r="L85" s="398"/>
      <c r="M85" s="399"/>
      <c r="N85" s="1638"/>
      <c r="O85" s="1524"/>
      <c r="P85" s="1639"/>
      <c r="Q85" s="1638"/>
      <c r="R85" s="1640"/>
      <c r="S85" s="1581"/>
    </row>
    <row r="86" spans="1:19" ht="17.25" thickBot="1">
      <c r="A86" s="402" t="s">
        <v>226</v>
      </c>
      <c r="B86" s="380" t="s">
        <v>52</v>
      </c>
      <c r="C86" s="486"/>
      <c r="D86" s="384">
        <v>1</v>
      </c>
      <c r="E86" s="384"/>
      <c r="F86" s="487"/>
      <c r="G86" s="1171">
        <v>2</v>
      </c>
      <c r="H86" s="90">
        <f t="shared" si="8"/>
        <v>60</v>
      </c>
      <c r="I86" s="384">
        <v>24</v>
      </c>
      <c r="J86" s="384">
        <v>16</v>
      </c>
      <c r="K86" s="384"/>
      <c r="L86" s="384">
        <v>8</v>
      </c>
      <c r="M86" s="488">
        <f>H86-I86</f>
        <v>36</v>
      </c>
      <c r="N86" s="1585">
        <f>G86</f>
        <v>2</v>
      </c>
      <c r="O86" s="1672"/>
      <c r="P86" s="1587"/>
      <c r="Q86" s="1673"/>
      <c r="R86" s="1642"/>
      <c r="S86" s="1589"/>
    </row>
    <row r="87" spans="1:19" ht="16.5">
      <c r="A87" s="352" t="s">
        <v>227</v>
      </c>
      <c r="B87" s="445" t="s">
        <v>58</v>
      </c>
      <c r="C87" s="354"/>
      <c r="D87" s="491"/>
      <c r="E87" s="492"/>
      <c r="F87" s="493"/>
      <c r="G87" s="1168">
        <f>G88+G89</f>
        <v>2</v>
      </c>
      <c r="H87" s="357">
        <f t="shared" si="8"/>
        <v>60</v>
      </c>
      <c r="I87" s="250"/>
      <c r="J87" s="250"/>
      <c r="K87" s="250"/>
      <c r="L87" s="250"/>
      <c r="M87" s="494"/>
      <c r="N87" s="1674"/>
      <c r="O87" s="1675"/>
      <c r="P87" s="1676"/>
      <c r="Q87" s="1674"/>
      <c r="R87" s="1677"/>
      <c r="S87" s="1678"/>
    </row>
    <row r="88" spans="1:19" ht="16.5">
      <c r="A88" s="362"/>
      <c r="B88" s="363" t="s">
        <v>51</v>
      </c>
      <c r="C88" s="364"/>
      <c r="D88" s="323"/>
      <c r="E88" s="323"/>
      <c r="F88" s="365"/>
      <c r="G88" s="1169">
        <v>0.5</v>
      </c>
      <c r="H88" s="63">
        <f t="shared" si="8"/>
        <v>15</v>
      </c>
      <c r="I88" s="397"/>
      <c r="J88" s="397"/>
      <c r="K88" s="398"/>
      <c r="L88" s="398"/>
      <c r="M88" s="400"/>
      <c r="N88" s="1638"/>
      <c r="O88" s="1524"/>
      <c r="P88" s="1639"/>
      <c r="Q88" s="1638"/>
      <c r="R88" s="1640"/>
      <c r="S88" s="1581"/>
    </row>
    <row r="89" spans="1:19" ht="17.25" thickBot="1">
      <c r="A89" s="402" t="s">
        <v>228</v>
      </c>
      <c r="B89" s="380" t="s">
        <v>52</v>
      </c>
      <c r="C89" s="486"/>
      <c r="D89" s="384">
        <v>1</v>
      </c>
      <c r="E89" s="384"/>
      <c r="F89" s="488"/>
      <c r="G89" s="1172">
        <v>1.5</v>
      </c>
      <c r="H89" s="90">
        <f t="shared" si="8"/>
        <v>45</v>
      </c>
      <c r="I89" s="384">
        <v>24</v>
      </c>
      <c r="J89" s="500">
        <v>16</v>
      </c>
      <c r="K89" s="384"/>
      <c r="L89" s="384">
        <v>8</v>
      </c>
      <c r="M89" s="488">
        <f>H89-I89</f>
        <v>21</v>
      </c>
      <c r="N89" s="1585">
        <f>G89</f>
        <v>1.5</v>
      </c>
      <c r="O89" s="1672"/>
      <c r="P89" s="1587"/>
      <c r="Q89" s="1673"/>
      <c r="R89" s="1642"/>
      <c r="S89" s="1589"/>
    </row>
    <row r="90" spans="1:19" ht="16.5">
      <c r="A90" s="352" t="s">
        <v>229</v>
      </c>
      <c r="B90" s="353" t="s">
        <v>34</v>
      </c>
      <c r="C90" s="354"/>
      <c r="D90" s="279"/>
      <c r="E90" s="279"/>
      <c r="F90" s="389"/>
      <c r="G90" s="429">
        <f>G91+G92</f>
        <v>4</v>
      </c>
      <c r="H90" s="357">
        <f t="shared" si="8"/>
        <v>120</v>
      </c>
      <c r="I90" s="390"/>
      <c r="J90" s="390"/>
      <c r="K90" s="219"/>
      <c r="L90" s="219"/>
      <c r="M90" s="391"/>
      <c r="N90" s="1635"/>
      <c r="O90" s="1518"/>
      <c r="P90" s="1636"/>
      <c r="Q90" s="1635"/>
      <c r="R90" s="1637"/>
      <c r="S90" s="1578"/>
    </row>
    <row r="91" spans="1:19" ht="16.5">
      <c r="A91" s="362"/>
      <c r="B91" s="363" t="s">
        <v>51</v>
      </c>
      <c r="C91" s="364"/>
      <c r="D91" s="323"/>
      <c r="E91" s="323"/>
      <c r="F91" s="396"/>
      <c r="G91" s="1169">
        <v>1</v>
      </c>
      <c r="H91" s="63">
        <f t="shared" si="8"/>
        <v>30</v>
      </c>
      <c r="I91" s="397"/>
      <c r="J91" s="397"/>
      <c r="K91" s="398"/>
      <c r="L91" s="398"/>
      <c r="M91" s="399"/>
      <c r="N91" s="1638"/>
      <c r="O91" s="1524"/>
      <c r="P91" s="1639"/>
      <c r="Q91" s="1638"/>
      <c r="R91" s="1640"/>
      <c r="S91" s="1581"/>
    </row>
    <row r="92" spans="1:19" ht="17.25" thickBot="1">
      <c r="A92" s="402" t="s">
        <v>232</v>
      </c>
      <c r="B92" s="380" t="s">
        <v>52</v>
      </c>
      <c r="C92" s="171">
        <v>3</v>
      </c>
      <c r="D92" s="241"/>
      <c r="E92" s="241"/>
      <c r="F92" s="403"/>
      <c r="G92" s="1171">
        <v>3</v>
      </c>
      <c r="H92" s="90">
        <f t="shared" si="8"/>
        <v>90</v>
      </c>
      <c r="I92" s="384">
        <f>SUM(J92:L92)</f>
        <v>36</v>
      </c>
      <c r="J92" s="384">
        <v>18</v>
      </c>
      <c r="K92" s="384"/>
      <c r="L92" s="384">
        <v>18</v>
      </c>
      <c r="M92" s="385">
        <f>H92-I92</f>
        <v>54</v>
      </c>
      <c r="N92" s="1585"/>
      <c r="O92" s="1672"/>
      <c r="P92" s="1587">
        <f>G92</f>
        <v>3</v>
      </c>
      <c r="Q92" s="1673"/>
      <c r="R92" s="1642"/>
      <c r="S92" s="1589"/>
    </row>
    <row r="93" spans="1:19" ht="16.5">
      <c r="A93" s="352" t="s">
        <v>230</v>
      </c>
      <c r="B93" s="422" t="s">
        <v>50</v>
      </c>
      <c r="C93" s="423"/>
      <c r="D93" s="430"/>
      <c r="E93" s="408"/>
      <c r="F93" s="409"/>
      <c r="G93" s="424">
        <f>G94+G95</f>
        <v>4.5</v>
      </c>
      <c r="H93" s="431">
        <f>H94+H95</f>
        <v>135</v>
      </c>
      <c r="I93" s="408"/>
      <c r="J93" s="408"/>
      <c r="K93" s="408"/>
      <c r="L93" s="408"/>
      <c r="M93" s="409"/>
      <c r="N93" s="1603"/>
      <c r="O93" s="1604"/>
      <c r="P93" s="1605"/>
      <c r="Q93" s="1661"/>
      <c r="R93" s="1662"/>
      <c r="S93" s="1663"/>
    </row>
    <row r="94" spans="1:19" ht="16.5">
      <c r="A94" s="362"/>
      <c r="B94" s="411" t="s">
        <v>51</v>
      </c>
      <c r="C94" s="425"/>
      <c r="D94" s="433"/>
      <c r="E94" s="433"/>
      <c r="F94" s="476"/>
      <c r="G94" s="1446">
        <v>1.5</v>
      </c>
      <c r="H94" s="415">
        <f>G94*30</f>
        <v>45</v>
      </c>
      <c r="I94" s="477"/>
      <c r="J94" s="478"/>
      <c r="K94" s="478"/>
      <c r="L94" s="478"/>
      <c r="M94" s="479"/>
      <c r="N94" s="1664"/>
      <c r="O94" s="1665"/>
      <c r="P94" s="1666"/>
      <c r="Q94" s="1667"/>
      <c r="R94" s="1668"/>
      <c r="S94" s="1666"/>
    </row>
    <row r="95" spans="1:19" ht="17.25" thickBot="1">
      <c r="A95" s="402" t="s">
        <v>233</v>
      </c>
      <c r="B95" s="419" t="s">
        <v>52</v>
      </c>
      <c r="C95" s="435"/>
      <c r="D95" s="420">
        <v>4</v>
      </c>
      <c r="E95" s="436"/>
      <c r="F95" s="437"/>
      <c r="G95" s="1447">
        <v>3</v>
      </c>
      <c r="H95" s="501">
        <f>G95*30</f>
        <v>90</v>
      </c>
      <c r="I95" s="436">
        <f>SUM(J95:L95)</f>
        <v>45</v>
      </c>
      <c r="J95" s="1009">
        <v>30</v>
      </c>
      <c r="K95" s="436"/>
      <c r="L95" s="436">
        <v>15</v>
      </c>
      <c r="M95" s="437">
        <f>H95-I95</f>
        <v>45</v>
      </c>
      <c r="N95" s="1625"/>
      <c r="O95" s="1626"/>
      <c r="P95" s="1627"/>
      <c r="Q95" s="1628">
        <f>G95</f>
        <v>3</v>
      </c>
      <c r="R95" s="1670"/>
      <c r="S95" s="1627"/>
    </row>
    <row r="96" spans="1:19" ht="16.5">
      <c r="A96" s="352" t="s">
        <v>231</v>
      </c>
      <c r="B96" s="445" t="s">
        <v>178</v>
      </c>
      <c r="C96" s="354"/>
      <c r="D96" s="279"/>
      <c r="E96" s="279"/>
      <c r="F96" s="355"/>
      <c r="G96" s="429">
        <f>G97+G98+G99</f>
        <v>6</v>
      </c>
      <c r="H96" s="263">
        <f>H97+H98+H99</f>
        <v>180</v>
      </c>
      <c r="I96" s="264">
        <f>I97+I98+I99</f>
        <v>72</v>
      </c>
      <c r="J96" s="264">
        <f>J97+J98+J99</f>
        <v>48</v>
      </c>
      <c r="K96" s="264"/>
      <c r="L96" s="264">
        <f>L97+L98+L99</f>
        <v>24</v>
      </c>
      <c r="M96" s="265">
        <f>M97+M98+M99</f>
        <v>78</v>
      </c>
      <c r="N96" s="1543"/>
      <c r="O96" s="1544"/>
      <c r="P96" s="1576"/>
      <c r="Q96" s="1543"/>
      <c r="R96" s="1577"/>
      <c r="S96" s="1578"/>
    </row>
    <row r="97" spans="1:19" ht="16.5">
      <c r="A97" s="362"/>
      <c r="B97" s="363" t="s">
        <v>51</v>
      </c>
      <c r="C97" s="364"/>
      <c r="D97" s="323"/>
      <c r="E97" s="323"/>
      <c r="F97" s="365"/>
      <c r="G97" s="366">
        <v>1</v>
      </c>
      <c r="H97" s="63">
        <f>G97*30</f>
        <v>30</v>
      </c>
      <c r="I97" s="504"/>
      <c r="J97" s="504"/>
      <c r="K97" s="504"/>
      <c r="L97" s="504"/>
      <c r="M97" s="505"/>
      <c r="N97" s="1545"/>
      <c r="O97" s="1546"/>
      <c r="P97" s="1579"/>
      <c r="Q97" s="1545"/>
      <c r="R97" s="1580"/>
      <c r="S97" s="1581"/>
    </row>
    <row r="98" spans="1:19" ht="16.5">
      <c r="A98" s="362" t="s">
        <v>234</v>
      </c>
      <c r="B98" s="372" t="s">
        <v>52</v>
      </c>
      <c r="C98" s="364"/>
      <c r="D98" s="323" t="s">
        <v>179</v>
      </c>
      <c r="E98" s="323"/>
      <c r="F98" s="365"/>
      <c r="G98" s="1169">
        <v>2</v>
      </c>
      <c r="H98" s="63">
        <f>G98*30</f>
        <v>60</v>
      </c>
      <c r="I98" s="504">
        <f>J98+K98+L98</f>
        <v>27</v>
      </c>
      <c r="J98" s="504">
        <v>18</v>
      </c>
      <c r="K98" s="504"/>
      <c r="L98" s="504">
        <v>9</v>
      </c>
      <c r="M98" s="505">
        <f>H98-I98</f>
        <v>33</v>
      </c>
      <c r="N98" s="1545"/>
      <c r="O98" s="1546"/>
      <c r="P98" s="1579">
        <f>G98</f>
        <v>2</v>
      </c>
      <c r="Q98" s="1545"/>
      <c r="R98" s="1580"/>
      <c r="S98" s="1581"/>
    </row>
    <row r="99" spans="1:19" ht="17.25" thickBot="1">
      <c r="A99" s="402" t="s">
        <v>259</v>
      </c>
      <c r="B99" s="380" t="s">
        <v>52</v>
      </c>
      <c r="C99" s="486">
        <v>4</v>
      </c>
      <c r="D99" s="506"/>
      <c r="E99" s="506"/>
      <c r="F99" s="507"/>
      <c r="G99" s="1173">
        <v>3</v>
      </c>
      <c r="H99" s="90">
        <f>G99*30</f>
        <v>90</v>
      </c>
      <c r="I99" s="500">
        <v>45</v>
      </c>
      <c r="J99" s="500">
        <v>30</v>
      </c>
      <c r="K99" s="500"/>
      <c r="L99" s="500">
        <v>15</v>
      </c>
      <c r="M99" s="508">
        <f>H99-I99</f>
        <v>45</v>
      </c>
      <c r="N99" s="1679"/>
      <c r="O99" s="1680"/>
      <c r="P99" s="1681"/>
      <c r="Q99" s="1679">
        <f>G99</f>
        <v>3</v>
      </c>
      <c r="R99" s="1588"/>
      <c r="S99" s="1589"/>
    </row>
    <row r="100" spans="1:25" ht="17.25" thickBot="1">
      <c r="A100" s="3389" t="s">
        <v>146</v>
      </c>
      <c r="B100" s="3390"/>
      <c r="C100" s="512"/>
      <c r="D100" s="512"/>
      <c r="E100" s="512"/>
      <c r="F100" s="875"/>
      <c r="G100" s="517">
        <f>G96+G93+G90+G87+G84+G81+G77+G74+G71+G70+G67+G64+G61+G57</f>
        <v>50.5</v>
      </c>
      <c r="H100" s="1500">
        <f>G100*30</f>
        <v>1515</v>
      </c>
      <c r="I100" s="513"/>
      <c r="J100" s="513"/>
      <c r="K100" s="513"/>
      <c r="L100" s="513"/>
      <c r="M100" s="877"/>
      <c r="N100" s="1682"/>
      <c r="O100" s="1683"/>
      <c r="P100" s="1684"/>
      <c r="Q100" s="1682"/>
      <c r="R100" s="1683"/>
      <c r="S100" s="1684"/>
      <c r="T100" s="427"/>
      <c r="U100" s="427"/>
      <c r="V100" s="427"/>
      <c r="W100" s="427"/>
      <c r="X100" s="427"/>
      <c r="Y100" s="427"/>
    </row>
    <row r="101" spans="1:25" ht="17.25" thickBot="1">
      <c r="A101" s="3379" t="s">
        <v>145</v>
      </c>
      <c r="B101" s="3380"/>
      <c r="C101" s="514"/>
      <c r="D101" s="515"/>
      <c r="E101" s="515"/>
      <c r="F101" s="516"/>
      <c r="G101" s="517">
        <f>G59+G60+G63+G66+G69+G70+G73+G76+G80+G83+G86+G89+G92+G95+G98+G99</f>
        <v>35.5</v>
      </c>
      <c r="H101" s="1500">
        <f>G101*30</f>
        <v>1065</v>
      </c>
      <c r="I101" s="518">
        <f>I99+I98+I95+I92+I89+I86+I83+I80+I76+I73+I70+I67+I125+I66+I63+I60+I59</f>
        <v>489</v>
      </c>
      <c r="J101" s="518">
        <f>J99+J98+J95+J92+J89+J86+J83+J80+J76+J73+J70+J67+J125+J66+J63+J60+J59</f>
        <v>299</v>
      </c>
      <c r="K101" s="518">
        <f>K99+K98+K95+K92+K89+K86+K83+K80+K76+K73+K70+K67+K125+K66+K63+K60+K59</f>
        <v>9</v>
      </c>
      <c r="L101" s="518">
        <f>L99+L98+L95+L92+L89+L86+L83+L80+L76+L73+L70+L67+L125+L66+L63+L60+L59</f>
        <v>181</v>
      </c>
      <c r="M101" s="518">
        <f>M99+M98+M95+M92+M89+M86+M83+M80+M76+M73+M70+M67+M125+M66+M63+M60+M59</f>
        <v>561</v>
      </c>
      <c r="N101" s="1685">
        <f aca="true" t="shared" si="9" ref="N101:S101">SUM(N57:N100)</f>
        <v>3.5</v>
      </c>
      <c r="O101" s="1685">
        <f t="shared" si="9"/>
        <v>2.5</v>
      </c>
      <c r="P101" s="1685">
        <f t="shared" si="9"/>
        <v>12</v>
      </c>
      <c r="Q101" s="1685">
        <f t="shared" si="9"/>
        <v>12</v>
      </c>
      <c r="R101" s="1685">
        <f t="shared" si="9"/>
        <v>1.5</v>
      </c>
      <c r="S101" s="1685">
        <f t="shared" si="9"/>
        <v>4</v>
      </c>
      <c r="T101" s="427"/>
      <c r="U101" s="427"/>
      <c r="V101" s="427"/>
      <c r="W101" s="427"/>
      <c r="X101" s="427"/>
      <c r="Y101" s="427"/>
    </row>
    <row r="102" spans="1:25" ht="17.25" thickBot="1">
      <c r="A102" s="3351" t="s">
        <v>123</v>
      </c>
      <c r="B102" s="3352"/>
      <c r="C102" s="182"/>
      <c r="D102" s="183"/>
      <c r="E102" s="183"/>
      <c r="F102" s="184"/>
      <c r="G102" s="521">
        <f>G100-G101</f>
        <v>15</v>
      </c>
      <c r="H102" s="90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4"/>
      <c r="T102" s="525"/>
      <c r="U102" s="525"/>
      <c r="V102" s="525"/>
      <c r="W102" s="525"/>
      <c r="X102" s="525"/>
      <c r="Y102" s="525"/>
    </row>
    <row r="103" spans="1:25" ht="17.25" thickBot="1">
      <c r="A103" s="3381" t="s">
        <v>165</v>
      </c>
      <c r="B103" s="3382"/>
      <c r="C103" s="3382"/>
      <c r="D103" s="3382"/>
      <c r="E103" s="3382"/>
      <c r="F103" s="3382"/>
      <c r="G103" s="3382"/>
      <c r="H103" s="3382"/>
      <c r="I103" s="3382"/>
      <c r="J103" s="3382"/>
      <c r="K103" s="3382"/>
      <c r="L103" s="3382"/>
      <c r="M103" s="3382"/>
      <c r="N103" s="3382"/>
      <c r="O103" s="3382"/>
      <c r="P103" s="3382"/>
      <c r="Q103" s="3382"/>
      <c r="R103" s="3382"/>
      <c r="S103" s="3383"/>
      <c r="T103" s="526"/>
      <c r="U103" s="526"/>
      <c r="V103" s="526"/>
      <c r="W103" s="526"/>
      <c r="X103" s="526"/>
      <c r="Y103" s="526"/>
    </row>
    <row r="104" spans="1:25" ht="20.25" thickBot="1">
      <c r="A104" s="3384" t="s">
        <v>273</v>
      </c>
      <c r="B104" s="3385"/>
      <c r="C104" s="3385"/>
      <c r="D104" s="3385"/>
      <c r="E104" s="3385"/>
      <c r="F104" s="3385"/>
      <c r="G104" s="3385"/>
      <c r="H104" s="3374"/>
      <c r="I104" s="3374"/>
      <c r="J104" s="3374"/>
      <c r="K104" s="3374"/>
      <c r="L104" s="3374"/>
      <c r="M104" s="3374"/>
      <c r="N104" s="3385"/>
      <c r="O104" s="3385"/>
      <c r="P104" s="3385"/>
      <c r="Q104" s="3385"/>
      <c r="R104" s="3385"/>
      <c r="S104" s="3386"/>
      <c r="T104" s="526"/>
      <c r="U104" s="526"/>
      <c r="V104" s="526"/>
      <c r="W104" s="526"/>
      <c r="X104" s="526"/>
      <c r="Y104" s="526"/>
    </row>
    <row r="105" spans="1:25" ht="18" thickBot="1">
      <c r="A105" s="3387" t="s">
        <v>68</v>
      </c>
      <c r="B105" s="3388"/>
      <c r="C105" s="528"/>
      <c r="D105" s="529"/>
      <c r="E105" s="529"/>
      <c r="F105" s="527"/>
      <c r="G105" s="530">
        <v>6</v>
      </c>
      <c r="H105" s="531">
        <f aca="true" t="shared" si="10" ref="H105:H110">G105*30</f>
        <v>180</v>
      </c>
      <c r="I105" s="532"/>
      <c r="J105" s="532"/>
      <c r="K105" s="532"/>
      <c r="L105" s="532"/>
      <c r="M105" s="533"/>
      <c r="N105" s="534"/>
      <c r="O105" s="532"/>
      <c r="P105" s="535"/>
      <c r="Q105" s="534"/>
      <c r="R105" s="532"/>
      <c r="S105" s="533"/>
      <c r="T105" s="526"/>
      <c r="U105" s="526"/>
      <c r="V105" s="526"/>
      <c r="W105" s="526"/>
      <c r="X105" s="526"/>
      <c r="Y105" s="526"/>
    </row>
    <row r="106" spans="1:25" ht="16.5">
      <c r="A106" s="536" t="s">
        <v>166</v>
      </c>
      <c r="B106" s="537" t="s">
        <v>61</v>
      </c>
      <c r="C106" s="538"/>
      <c r="D106" s="539" t="s">
        <v>147</v>
      </c>
      <c r="E106" s="539"/>
      <c r="F106" s="540"/>
      <c r="G106" s="541">
        <v>1.5</v>
      </c>
      <c r="H106" s="542">
        <f t="shared" si="10"/>
        <v>45</v>
      </c>
      <c r="I106" s="539"/>
      <c r="J106" s="539"/>
      <c r="K106" s="539"/>
      <c r="L106" s="539"/>
      <c r="M106" s="540"/>
      <c r="N106" s="543"/>
      <c r="O106" s="319"/>
      <c r="P106" s="320"/>
      <c r="Q106" s="543"/>
      <c r="R106" s="319"/>
      <c r="S106" s="320"/>
      <c r="T106" s="526"/>
      <c r="U106" s="526"/>
      <c r="V106" s="526"/>
      <c r="W106" s="526"/>
      <c r="X106" s="526"/>
      <c r="Y106" s="526"/>
    </row>
    <row r="107" spans="1:25" ht="16.5">
      <c r="A107" s="544" t="s">
        <v>167</v>
      </c>
      <c r="B107" s="545" t="s">
        <v>62</v>
      </c>
      <c r="C107" s="546"/>
      <c r="D107" s="547" t="s">
        <v>147</v>
      </c>
      <c r="E107" s="547"/>
      <c r="F107" s="548"/>
      <c r="G107" s="549">
        <v>1.5</v>
      </c>
      <c r="H107" s="67">
        <f t="shared" si="10"/>
        <v>45</v>
      </c>
      <c r="I107" s="547"/>
      <c r="J107" s="547"/>
      <c r="K107" s="547"/>
      <c r="L107" s="547"/>
      <c r="M107" s="548"/>
      <c r="N107" s="550"/>
      <c r="O107" s="281"/>
      <c r="P107" s="282"/>
      <c r="Q107" s="550"/>
      <c r="R107" s="281"/>
      <c r="S107" s="282"/>
      <c r="T107" s="526"/>
      <c r="U107" s="526"/>
      <c r="V107" s="526"/>
      <c r="W107" s="526"/>
      <c r="X107" s="526"/>
      <c r="Y107" s="526"/>
    </row>
    <row r="108" spans="1:25" ht="16.5">
      <c r="A108" s="544" t="s">
        <v>168</v>
      </c>
      <c r="B108" s="545" t="s">
        <v>63</v>
      </c>
      <c r="C108" s="546"/>
      <c r="D108" s="547" t="s">
        <v>147</v>
      </c>
      <c r="E108" s="547"/>
      <c r="F108" s="548"/>
      <c r="G108" s="549">
        <v>1.5</v>
      </c>
      <c r="H108" s="67">
        <f t="shared" si="10"/>
        <v>45</v>
      </c>
      <c r="I108" s="547"/>
      <c r="J108" s="547"/>
      <c r="K108" s="547"/>
      <c r="L108" s="547"/>
      <c r="M108" s="548"/>
      <c r="N108" s="550"/>
      <c r="O108" s="281"/>
      <c r="P108" s="282"/>
      <c r="Q108" s="550"/>
      <c r="R108" s="281"/>
      <c r="S108" s="282"/>
      <c r="T108" s="526"/>
      <c r="U108" s="526"/>
      <c r="V108" s="526"/>
      <c r="W108" s="526"/>
      <c r="X108" s="526"/>
      <c r="Y108" s="526"/>
    </row>
    <row r="109" spans="1:25" ht="17.25" thickBot="1">
      <c r="A109" s="544" t="s">
        <v>169</v>
      </c>
      <c r="B109" s="551" t="s">
        <v>64</v>
      </c>
      <c r="C109" s="552"/>
      <c r="D109" s="547" t="s">
        <v>147</v>
      </c>
      <c r="E109" s="553"/>
      <c r="F109" s="554"/>
      <c r="G109" s="555">
        <v>1.5</v>
      </c>
      <c r="H109" s="94">
        <f t="shared" si="10"/>
        <v>45</v>
      </c>
      <c r="I109" s="556"/>
      <c r="J109" s="556"/>
      <c r="K109" s="556"/>
      <c r="L109" s="556"/>
      <c r="M109" s="557"/>
      <c r="N109" s="558"/>
      <c r="O109" s="559"/>
      <c r="P109" s="560"/>
      <c r="Q109" s="558"/>
      <c r="R109" s="559"/>
      <c r="S109" s="560"/>
      <c r="T109" s="526"/>
      <c r="U109" s="526"/>
      <c r="V109" s="526"/>
      <c r="W109" s="526"/>
      <c r="X109" s="526"/>
      <c r="Y109" s="526"/>
    </row>
    <row r="110" spans="1:25" ht="17.25" thickBot="1">
      <c r="A110" s="3347" t="s">
        <v>73</v>
      </c>
      <c r="B110" s="3348"/>
      <c r="C110" s="515"/>
      <c r="D110" s="515"/>
      <c r="E110" s="515"/>
      <c r="F110" s="516"/>
      <c r="G110" s="517">
        <f>G105</f>
        <v>6</v>
      </c>
      <c r="H110" s="561">
        <f t="shared" si="10"/>
        <v>180</v>
      </c>
      <c r="I110" s="562"/>
      <c r="J110" s="563"/>
      <c r="K110" s="563"/>
      <c r="L110" s="563"/>
      <c r="M110" s="563"/>
      <c r="N110" s="519"/>
      <c r="O110" s="519"/>
      <c r="P110" s="519"/>
      <c r="Q110" s="519"/>
      <c r="R110" s="519"/>
      <c r="S110" s="520"/>
      <c r="T110" s="526"/>
      <c r="U110" s="526"/>
      <c r="V110" s="526"/>
      <c r="W110" s="526"/>
      <c r="X110" s="526"/>
      <c r="Y110" s="526"/>
    </row>
    <row r="111" spans="1:25" ht="17.25" thickBot="1">
      <c r="A111" s="3349" t="s">
        <v>145</v>
      </c>
      <c r="B111" s="3350"/>
      <c r="C111" s="515"/>
      <c r="D111" s="515"/>
      <c r="E111" s="515"/>
      <c r="F111" s="516"/>
      <c r="G111" s="518">
        <v>0</v>
      </c>
      <c r="H111" s="518">
        <v>0</v>
      </c>
      <c r="I111" s="518">
        <f aca="true" t="shared" si="11" ref="I111:S111">I103+I106+I109</f>
        <v>0</v>
      </c>
      <c r="J111" s="518">
        <f t="shared" si="11"/>
        <v>0</v>
      </c>
      <c r="K111" s="518">
        <f t="shared" si="11"/>
        <v>0</v>
      </c>
      <c r="L111" s="518">
        <f t="shared" si="11"/>
        <v>0</v>
      </c>
      <c r="M111" s="518">
        <f t="shared" si="11"/>
        <v>0</v>
      </c>
      <c r="N111" s="518">
        <f t="shared" si="11"/>
        <v>0</v>
      </c>
      <c r="O111" s="518">
        <f t="shared" si="11"/>
        <v>0</v>
      </c>
      <c r="P111" s="518">
        <f t="shared" si="11"/>
        <v>0</v>
      </c>
      <c r="Q111" s="518">
        <f t="shared" si="11"/>
        <v>0</v>
      </c>
      <c r="R111" s="518">
        <f t="shared" si="11"/>
        <v>0</v>
      </c>
      <c r="S111" s="518">
        <f t="shared" si="11"/>
        <v>0</v>
      </c>
      <c r="T111" s="526"/>
      <c r="U111" s="526"/>
      <c r="V111" s="526"/>
      <c r="W111" s="526"/>
      <c r="X111" s="526"/>
      <c r="Y111" s="526"/>
    </row>
    <row r="112" spans="1:25" ht="17.25" thickBot="1">
      <c r="A112" s="3351" t="s">
        <v>123</v>
      </c>
      <c r="B112" s="3352"/>
      <c r="C112" s="182"/>
      <c r="D112" s="183"/>
      <c r="E112" s="183"/>
      <c r="F112" s="184"/>
      <c r="G112" s="521">
        <f>G110</f>
        <v>6</v>
      </c>
      <c r="H112" s="522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4"/>
      <c r="T112" s="526"/>
      <c r="U112" s="526"/>
      <c r="V112" s="526"/>
      <c r="W112" s="526"/>
      <c r="X112" s="526"/>
      <c r="Y112" s="526"/>
    </row>
    <row r="113" spans="1:25" ht="17.25" thickBot="1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>
        <f>N101+O101+P101+N54+O54+P54+N28+O28+P28</f>
        <v>52</v>
      </c>
      <c r="P113" s="44"/>
      <c r="Q113" s="44"/>
      <c r="R113" s="44">
        <f>Q101+R101+S101+Q54+R54+S54+Q28+R28+S28</f>
        <v>19</v>
      </c>
      <c r="S113" s="45"/>
      <c r="T113" s="526"/>
      <c r="U113" s="526"/>
      <c r="V113" s="526"/>
      <c r="W113" s="526"/>
      <c r="X113" s="526"/>
      <c r="Y113" s="526"/>
    </row>
    <row r="114" spans="1:19" ht="20.25" thickBot="1">
      <c r="A114" s="3373" t="s">
        <v>170</v>
      </c>
      <c r="B114" s="3374"/>
      <c r="C114" s="3374"/>
      <c r="D114" s="3374"/>
      <c r="E114" s="3374"/>
      <c r="F114" s="3374"/>
      <c r="G114" s="3374"/>
      <c r="H114" s="3374"/>
      <c r="I114" s="3374"/>
      <c r="J114" s="3374"/>
      <c r="K114" s="3374"/>
      <c r="L114" s="3374"/>
      <c r="M114" s="3374"/>
      <c r="N114" s="3374"/>
      <c r="O114" s="3374"/>
      <c r="P114" s="3374"/>
      <c r="Q114" s="3374"/>
      <c r="R114" s="3374"/>
      <c r="S114" s="3375"/>
    </row>
    <row r="115" spans="1:19" ht="17.25" thickBot="1">
      <c r="A115" s="3376" t="s">
        <v>277</v>
      </c>
      <c r="B115" s="3377"/>
      <c r="C115" s="3377"/>
      <c r="D115" s="3377"/>
      <c r="E115" s="3377"/>
      <c r="F115" s="3377"/>
      <c r="G115" s="3377"/>
      <c r="H115" s="3377"/>
      <c r="I115" s="3377"/>
      <c r="J115" s="3377"/>
      <c r="K115" s="3377"/>
      <c r="L115" s="3377"/>
      <c r="M115" s="3377"/>
      <c r="N115" s="3377"/>
      <c r="O115" s="3377"/>
      <c r="P115" s="3377"/>
      <c r="Q115" s="3377"/>
      <c r="R115" s="3377"/>
      <c r="S115" s="3378"/>
    </row>
    <row r="116" spans="1:19" ht="33">
      <c r="A116" s="1018" t="s">
        <v>201</v>
      </c>
      <c r="B116" s="1041" t="s">
        <v>55</v>
      </c>
      <c r="C116" s="1019"/>
      <c r="D116" s="1020"/>
      <c r="E116" s="1021"/>
      <c r="F116" s="1022"/>
      <c r="G116" s="1054">
        <f>G117+G118</f>
        <v>5</v>
      </c>
      <c r="H116" s="1059">
        <f aca="true" t="shared" si="12" ref="H116:H145">G116*30</f>
        <v>150</v>
      </c>
      <c r="I116" s="1023"/>
      <c r="J116" s="1023"/>
      <c r="K116" s="1023"/>
      <c r="L116" s="1023"/>
      <c r="M116" s="1060"/>
      <c r="N116" s="1686"/>
      <c r="O116" s="1687"/>
      <c r="P116" s="1688"/>
      <c r="Q116" s="1689"/>
      <c r="R116" s="1690"/>
      <c r="S116" s="1691"/>
    </row>
    <row r="117" spans="1:19" ht="16.5">
      <c r="A117" s="576"/>
      <c r="B117" s="577" t="s">
        <v>51</v>
      </c>
      <c r="C117" s="1049"/>
      <c r="D117" s="589"/>
      <c r="E117" s="590"/>
      <c r="F117" s="591"/>
      <c r="G117" s="366">
        <v>1</v>
      </c>
      <c r="H117" s="63">
        <f t="shared" si="12"/>
        <v>30</v>
      </c>
      <c r="I117" s="592"/>
      <c r="J117" s="592"/>
      <c r="K117" s="592"/>
      <c r="L117" s="592"/>
      <c r="M117" s="505"/>
      <c r="N117" s="1692"/>
      <c r="O117" s="1693"/>
      <c r="P117" s="1694"/>
      <c r="Q117" s="1695"/>
      <c r="R117" s="1696"/>
      <c r="S117" s="1581"/>
    </row>
    <row r="118" spans="1:19" ht="17.25" thickBot="1">
      <c r="A118" s="1048"/>
      <c r="B118" s="1042" t="s">
        <v>52</v>
      </c>
      <c r="C118" s="1050">
        <v>5</v>
      </c>
      <c r="D118" s="1051"/>
      <c r="E118" s="1052"/>
      <c r="F118" s="1053"/>
      <c r="G118" s="1055">
        <v>4</v>
      </c>
      <c r="H118" s="1061">
        <f>G118*30</f>
        <v>120</v>
      </c>
      <c r="I118" s="1043">
        <v>54</v>
      </c>
      <c r="J118" s="1043">
        <v>36</v>
      </c>
      <c r="K118" s="1043"/>
      <c r="L118" s="1043">
        <v>18</v>
      </c>
      <c r="M118" s="1062">
        <f>H118-I118</f>
        <v>66</v>
      </c>
      <c r="N118" s="1697"/>
      <c r="O118" s="1698"/>
      <c r="P118" s="1699"/>
      <c r="Q118" s="1700"/>
      <c r="R118" s="1701">
        <f>G118</f>
        <v>4</v>
      </c>
      <c r="S118" s="1702"/>
    </row>
    <row r="119" spans="1:19" s="1187" customFormat="1" ht="16.5">
      <c r="A119" s="1200" t="s">
        <v>203</v>
      </c>
      <c r="B119" s="1201" t="s">
        <v>29</v>
      </c>
      <c r="C119" s="1202"/>
      <c r="D119" s="1203"/>
      <c r="E119" s="1203"/>
      <c r="F119" s="1204"/>
      <c r="G119" s="1205">
        <f>SUM(G120:G122)</f>
        <v>8</v>
      </c>
      <c r="H119" s="1206">
        <f t="shared" si="12"/>
        <v>240</v>
      </c>
      <c r="I119" s="1207"/>
      <c r="J119" s="1207"/>
      <c r="K119" s="1208"/>
      <c r="L119" s="1208"/>
      <c r="M119" s="1209"/>
      <c r="N119" s="1703"/>
      <c r="O119" s="1704"/>
      <c r="P119" s="1705"/>
      <c r="Q119" s="1703"/>
      <c r="R119" s="1704"/>
      <c r="S119" s="1705"/>
    </row>
    <row r="120" spans="1:19" s="1187" customFormat="1" ht="16.5">
      <c r="A120" s="1174"/>
      <c r="B120" s="1215" t="s">
        <v>51</v>
      </c>
      <c r="C120" s="1216"/>
      <c r="D120" s="1217"/>
      <c r="E120" s="1217"/>
      <c r="F120" s="1218"/>
      <c r="G120" s="1219">
        <v>1</v>
      </c>
      <c r="H120" s="1180">
        <f t="shared" si="12"/>
        <v>30</v>
      </c>
      <c r="I120" s="1220"/>
      <c r="J120" s="1220"/>
      <c r="K120" s="1221"/>
      <c r="L120" s="1221"/>
      <c r="M120" s="1222"/>
      <c r="N120" s="1706"/>
      <c r="O120" s="1707"/>
      <c r="P120" s="1708"/>
      <c r="Q120" s="1706"/>
      <c r="R120" s="1707"/>
      <c r="S120" s="1708"/>
    </row>
    <row r="121" spans="1:19" s="1187" customFormat="1" ht="16.5">
      <c r="A121" s="1174" t="s">
        <v>206</v>
      </c>
      <c r="B121" s="1175" t="s">
        <v>52</v>
      </c>
      <c r="C121" s="1176">
        <v>2</v>
      </c>
      <c r="D121" s="1177"/>
      <c r="E121" s="1177"/>
      <c r="F121" s="1178"/>
      <c r="G121" s="1179">
        <v>6</v>
      </c>
      <c r="H121" s="1180">
        <f t="shared" si="12"/>
        <v>180</v>
      </c>
      <c r="I121" s="1181">
        <f>SUM(J121:L121)</f>
        <v>72</v>
      </c>
      <c r="J121" s="1181">
        <v>45</v>
      </c>
      <c r="K121" s="1181"/>
      <c r="L121" s="1181">
        <v>27</v>
      </c>
      <c r="M121" s="1182">
        <f>H121-I121</f>
        <v>108</v>
      </c>
      <c r="N121" s="1709"/>
      <c r="O121" s="1710">
        <f>G121</f>
        <v>6</v>
      </c>
      <c r="P121" s="1711"/>
      <c r="Q121" s="1706"/>
      <c r="R121" s="1707"/>
      <c r="S121" s="1708"/>
    </row>
    <row r="122" spans="1:19" s="1187" customFormat="1" ht="17.25" thickBot="1">
      <c r="A122" s="1188" t="s">
        <v>207</v>
      </c>
      <c r="B122" s="1189" t="s">
        <v>37</v>
      </c>
      <c r="C122" s="1190"/>
      <c r="D122" s="1191"/>
      <c r="E122" s="1191"/>
      <c r="F122" s="1192">
        <v>3</v>
      </c>
      <c r="G122" s="1193">
        <v>1</v>
      </c>
      <c r="H122" s="1194">
        <f t="shared" si="12"/>
        <v>30</v>
      </c>
      <c r="I122" s="1195">
        <v>10</v>
      </c>
      <c r="J122" s="1195"/>
      <c r="K122" s="1195"/>
      <c r="L122" s="1195">
        <v>10</v>
      </c>
      <c r="M122" s="1196"/>
      <c r="N122" s="1712"/>
      <c r="O122" s="1713"/>
      <c r="P122" s="1714">
        <f>G122</f>
        <v>1</v>
      </c>
      <c r="Q122" s="1715"/>
      <c r="R122" s="1716"/>
      <c r="S122" s="1717"/>
    </row>
    <row r="123" spans="1:19" s="1187" customFormat="1" ht="16.5">
      <c r="A123" s="1200" t="s">
        <v>204</v>
      </c>
      <c r="B123" s="1225" t="s">
        <v>67</v>
      </c>
      <c r="C123" s="1226"/>
      <c r="D123" s="1227"/>
      <c r="E123" s="1228"/>
      <c r="F123" s="1229"/>
      <c r="G123" s="1230">
        <f>G124+G125</f>
        <v>2</v>
      </c>
      <c r="H123" s="1231">
        <f>G123*30</f>
        <v>60</v>
      </c>
      <c r="I123" s="1228"/>
      <c r="J123" s="1228"/>
      <c r="K123" s="1228"/>
      <c r="L123" s="1228"/>
      <c r="M123" s="1229"/>
      <c r="N123" s="1718"/>
      <c r="O123" s="1719"/>
      <c r="P123" s="1720"/>
      <c r="Q123" s="1721"/>
      <c r="R123" s="1722"/>
      <c r="S123" s="1723"/>
    </row>
    <row r="124" spans="1:19" s="1187" customFormat="1" ht="16.5">
      <c r="A124" s="1236"/>
      <c r="B124" s="1237" t="s">
        <v>51</v>
      </c>
      <c r="C124" s="1238"/>
      <c r="D124" s="1239"/>
      <c r="E124" s="1239"/>
      <c r="F124" s="1240"/>
      <c r="G124" s="1241">
        <v>0.5</v>
      </c>
      <c r="H124" s="1242">
        <f>G124*30</f>
        <v>15</v>
      </c>
      <c r="I124" s="1239"/>
      <c r="J124" s="1243"/>
      <c r="K124" s="1239"/>
      <c r="L124" s="1239"/>
      <c r="M124" s="1240"/>
      <c r="N124" s="1724"/>
      <c r="O124" s="1725"/>
      <c r="P124" s="1726"/>
      <c r="Q124" s="1724"/>
      <c r="R124" s="1725"/>
      <c r="S124" s="1726"/>
    </row>
    <row r="125" spans="1:19" s="1187" customFormat="1" ht="17.25" thickBot="1">
      <c r="A125" s="1248" t="s">
        <v>208</v>
      </c>
      <c r="B125" s="1249" t="s">
        <v>52</v>
      </c>
      <c r="C125" s="1250"/>
      <c r="D125" s="1251">
        <v>2</v>
      </c>
      <c r="E125" s="1251"/>
      <c r="F125" s="1252"/>
      <c r="G125" s="1253">
        <v>1.5</v>
      </c>
      <c r="H125" s="1254">
        <f>G125*30</f>
        <v>45</v>
      </c>
      <c r="I125" s="1251">
        <f>SUM(J125:L125)</f>
        <v>18</v>
      </c>
      <c r="J125" s="1255">
        <v>9</v>
      </c>
      <c r="K125" s="1251"/>
      <c r="L125" s="1251">
        <v>9</v>
      </c>
      <c r="M125" s="1252">
        <f>H125-I125</f>
        <v>27</v>
      </c>
      <c r="N125" s="1727"/>
      <c r="O125" s="1728">
        <f>G125</f>
        <v>1.5</v>
      </c>
      <c r="P125" s="1729"/>
      <c r="Q125" s="1727"/>
      <c r="R125" s="1728"/>
      <c r="S125" s="1729"/>
    </row>
    <row r="126" spans="1:19" s="1187" customFormat="1" ht="16.5">
      <c r="A126" s="1200" t="s">
        <v>235</v>
      </c>
      <c r="B126" s="1260" t="s">
        <v>36</v>
      </c>
      <c r="C126" s="1202"/>
      <c r="D126" s="1261"/>
      <c r="E126" s="1262"/>
      <c r="F126" s="1263"/>
      <c r="G126" s="1264">
        <f>G127+G128</f>
        <v>3</v>
      </c>
      <c r="H126" s="1206">
        <f t="shared" si="12"/>
        <v>90</v>
      </c>
      <c r="I126" s="1265">
        <v>36</v>
      </c>
      <c r="J126" s="1265">
        <v>27</v>
      </c>
      <c r="K126" s="1265"/>
      <c r="L126" s="1265">
        <v>9</v>
      </c>
      <c r="M126" s="1266">
        <f>H126-I126</f>
        <v>54</v>
      </c>
      <c r="N126" s="1730"/>
      <c r="O126" s="1731"/>
      <c r="P126" s="1732"/>
      <c r="Q126" s="1733"/>
      <c r="R126" s="1722"/>
      <c r="S126" s="1723"/>
    </row>
    <row r="127" spans="1:19" s="1187" customFormat="1" ht="16.5">
      <c r="A127" s="1174"/>
      <c r="B127" s="1215" t="s">
        <v>51</v>
      </c>
      <c r="C127" s="1216"/>
      <c r="D127" s="1272"/>
      <c r="E127" s="1273"/>
      <c r="F127" s="1274"/>
      <c r="G127" s="1275">
        <v>0.5</v>
      </c>
      <c r="H127" s="1180">
        <f t="shared" si="12"/>
        <v>15</v>
      </c>
      <c r="I127" s="1276"/>
      <c r="J127" s="1276"/>
      <c r="K127" s="1276"/>
      <c r="L127" s="1276"/>
      <c r="M127" s="1277"/>
      <c r="N127" s="1734"/>
      <c r="O127" s="1735"/>
      <c r="P127" s="1736"/>
      <c r="Q127" s="1737"/>
      <c r="R127" s="1725"/>
      <c r="S127" s="1726"/>
    </row>
    <row r="128" spans="1:19" s="1187" customFormat="1" ht="17.25" thickBot="1">
      <c r="A128" s="1188" t="s">
        <v>236</v>
      </c>
      <c r="B128" s="1189" t="s">
        <v>52</v>
      </c>
      <c r="C128" s="1282"/>
      <c r="D128" s="1283">
        <v>3</v>
      </c>
      <c r="E128" s="1284"/>
      <c r="F128" s="1285"/>
      <c r="G128" s="1286">
        <v>2.5</v>
      </c>
      <c r="H128" s="1194">
        <f t="shared" si="12"/>
        <v>75</v>
      </c>
      <c r="I128" s="1287">
        <f>J128+K128+L128</f>
        <v>27</v>
      </c>
      <c r="J128" s="1287">
        <v>18</v>
      </c>
      <c r="K128" s="1287"/>
      <c r="L128" s="1287">
        <v>9</v>
      </c>
      <c r="M128" s="1288">
        <f>H128-I128</f>
        <v>48</v>
      </c>
      <c r="N128" s="1738"/>
      <c r="O128" s="1739"/>
      <c r="P128" s="1740">
        <f>G128</f>
        <v>2.5</v>
      </c>
      <c r="Q128" s="1741"/>
      <c r="R128" s="1728"/>
      <c r="S128" s="1729"/>
    </row>
    <row r="129" spans="1:19" s="1187" customFormat="1" ht="16.5">
      <c r="A129" s="1200" t="s">
        <v>237</v>
      </c>
      <c r="B129" s="1293" t="s">
        <v>42</v>
      </c>
      <c r="C129" s="1294"/>
      <c r="D129" s="1295"/>
      <c r="E129" s="1295"/>
      <c r="F129" s="1296"/>
      <c r="G129" s="1264">
        <f>G130+G131</f>
        <v>5</v>
      </c>
      <c r="H129" s="1297">
        <f t="shared" si="12"/>
        <v>150</v>
      </c>
      <c r="I129" s="1298"/>
      <c r="J129" s="1298"/>
      <c r="K129" s="1298"/>
      <c r="L129" s="1298"/>
      <c r="M129" s="1209"/>
      <c r="N129" s="1703"/>
      <c r="O129" s="1704"/>
      <c r="P129" s="1705"/>
      <c r="Q129" s="1703"/>
      <c r="R129" s="1704"/>
      <c r="S129" s="1705"/>
    </row>
    <row r="130" spans="1:19" s="1187" customFormat="1" ht="16.5">
      <c r="A130" s="1174"/>
      <c r="B130" s="1215" t="s">
        <v>51</v>
      </c>
      <c r="C130" s="1176"/>
      <c r="D130" s="1181"/>
      <c r="E130" s="1181"/>
      <c r="F130" s="1299"/>
      <c r="G130" s="1275">
        <v>2</v>
      </c>
      <c r="H130" s="1180">
        <f t="shared" si="12"/>
        <v>60</v>
      </c>
      <c r="I130" s="1300"/>
      <c r="J130" s="1300"/>
      <c r="K130" s="1300"/>
      <c r="L130" s="1300"/>
      <c r="M130" s="1222"/>
      <c r="N130" s="1706"/>
      <c r="O130" s="1707"/>
      <c r="P130" s="1708"/>
      <c r="Q130" s="1706"/>
      <c r="R130" s="1707"/>
      <c r="S130" s="1708"/>
    </row>
    <row r="131" spans="1:19" s="1187" customFormat="1" ht="17.25" thickBot="1">
      <c r="A131" s="1188" t="s">
        <v>240</v>
      </c>
      <c r="B131" s="1189" t="s">
        <v>52</v>
      </c>
      <c r="C131" s="1190"/>
      <c r="D131" s="1301">
        <v>4</v>
      </c>
      <c r="E131" s="1301"/>
      <c r="F131" s="1302"/>
      <c r="G131" s="1303">
        <v>3</v>
      </c>
      <c r="H131" s="1194">
        <f t="shared" si="12"/>
        <v>90</v>
      </c>
      <c r="I131" s="1195">
        <f>J131+K131+L131</f>
        <v>45</v>
      </c>
      <c r="J131" s="1195">
        <v>30</v>
      </c>
      <c r="K131" s="1195"/>
      <c r="L131" s="1195">
        <v>15</v>
      </c>
      <c r="M131" s="1304">
        <f>H131-I131</f>
        <v>45</v>
      </c>
      <c r="N131" s="1712"/>
      <c r="O131" s="1742"/>
      <c r="P131" s="1743"/>
      <c r="Q131" s="1712">
        <f>G131</f>
        <v>3</v>
      </c>
      <c r="R131" s="1716"/>
      <c r="S131" s="1717"/>
    </row>
    <row r="132" spans="1:19" ht="16.5">
      <c r="A132" s="574" t="s">
        <v>205</v>
      </c>
      <c r="B132" s="594" t="s">
        <v>49</v>
      </c>
      <c r="C132" s="446"/>
      <c r="D132" s="624"/>
      <c r="E132" s="624"/>
      <c r="F132" s="667"/>
      <c r="G132" s="668">
        <f>G133+G134</f>
        <v>9</v>
      </c>
      <c r="H132" s="797">
        <f t="shared" si="12"/>
        <v>270</v>
      </c>
      <c r="I132" s="49"/>
      <c r="J132" s="49"/>
      <c r="K132" s="49"/>
      <c r="L132" s="49"/>
      <c r="M132" s="575"/>
      <c r="N132" s="1635"/>
      <c r="O132" s="1518"/>
      <c r="P132" s="1636"/>
      <c r="Q132" s="1635"/>
      <c r="R132" s="1637"/>
      <c r="S132" s="1578"/>
    </row>
    <row r="133" spans="1:19" ht="16.5">
      <c r="A133" s="576"/>
      <c r="B133" s="577" t="s">
        <v>51</v>
      </c>
      <c r="C133" s="373"/>
      <c r="D133" s="376"/>
      <c r="E133" s="376"/>
      <c r="F133" s="595"/>
      <c r="G133" s="578">
        <v>5</v>
      </c>
      <c r="H133" s="579">
        <f t="shared" si="12"/>
        <v>150</v>
      </c>
      <c r="I133" s="64"/>
      <c r="J133" s="64"/>
      <c r="K133" s="64"/>
      <c r="L133" s="64"/>
      <c r="M133" s="580"/>
      <c r="N133" s="1638"/>
      <c r="O133" s="1524"/>
      <c r="P133" s="1639"/>
      <c r="Q133" s="1638"/>
      <c r="R133" s="1640"/>
      <c r="S133" s="1581"/>
    </row>
    <row r="134" spans="1:19" ht="17.25" thickBot="1">
      <c r="A134" s="582" t="s">
        <v>241</v>
      </c>
      <c r="B134" s="583" t="s">
        <v>52</v>
      </c>
      <c r="C134" s="171">
        <v>6</v>
      </c>
      <c r="D134" s="241"/>
      <c r="E134" s="241"/>
      <c r="F134" s="403"/>
      <c r="G134" s="584">
        <v>4</v>
      </c>
      <c r="H134" s="585">
        <f t="shared" si="12"/>
        <v>120</v>
      </c>
      <c r="I134" s="384">
        <f>SUM(J134:L134)</f>
        <v>48</v>
      </c>
      <c r="J134" s="384">
        <v>32</v>
      </c>
      <c r="K134" s="384"/>
      <c r="L134" s="384">
        <v>16</v>
      </c>
      <c r="M134" s="586">
        <f>H134-I134</f>
        <v>72</v>
      </c>
      <c r="N134" s="1585"/>
      <c r="O134" s="1586"/>
      <c r="P134" s="1587"/>
      <c r="Q134" s="1585"/>
      <c r="R134" s="1744"/>
      <c r="S134" s="1745">
        <f>G134</f>
        <v>4</v>
      </c>
    </row>
    <row r="135" spans="1:19" ht="16.5">
      <c r="A135" s="574" t="s">
        <v>239</v>
      </c>
      <c r="B135" s="594" t="s">
        <v>48</v>
      </c>
      <c r="C135" s="598"/>
      <c r="D135" s="491"/>
      <c r="E135" s="492"/>
      <c r="F135" s="493"/>
      <c r="G135" s="588">
        <f>G136+G137</f>
        <v>9.5</v>
      </c>
      <c r="H135" s="797">
        <f t="shared" si="12"/>
        <v>285</v>
      </c>
      <c r="I135" s="250"/>
      <c r="J135" s="250"/>
      <c r="K135" s="250"/>
      <c r="L135" s="250"/>
      <c r="M135" s="251"/>
      <c r="N135" s="1674"/>
      <c r="O135" s="1675"/>
      <c r="P135" s="1676"/>
      <c r="Q135" s="1674"/>
      <c r="R135" s="1677"/>
      <c r="S135" s="1678"/>
    </row>
    <row r="136" spans="1:19" ht="16.5">
      <c r="A136" s="576"/>
      <c r="B136" s="577" t="s">
        <v>51</v>
      </c>
      <c r="C136" s="373"/>
      <c r="D136" s="376"/>
      <c r="E136" s="376"/>
      <c r="F136" s="595"/>
      <c r="G136" s="578">
        <v>5</v>
      </c>
      <c r="H136" s="579">
        <f t="shared" si="12"/>
        <v>150</v>
      </c>
      <c r="I136" s="397"/>
      <c r="J136" s="64"/>
      <c r="K136" s="64"/>
      <c r="L136" s="64"/>
      <c r="M136" s="599"/>
      <c r="N136" s="1638"/>
      <c r="O136" s="1524"/>
      <c r="P136" s="1639"/>
      <c r="Q136" s="1638"/>
      <c r="R136" s="1640"/>
      <c r="S136" s="1581"/>
    </row>
    <row r="137" spans="1:19" ht="17.25" thickBot="1">
      <c r="A137" s="582" t="s">
        <v>242</v>
      </c>
      <c r="B137" s="583" t="s">
        <v>52</v>
      </c>
      <c r="C137" s="171">
        <v>5</v>
      </c>
      <c r="D137" s="241"/>
      <c r="E137" s="241"/>
      <c r="F137" s="403"/>
      <c r="G137" s="584">
        <v>4.5</v>
      </c>
      <c r="H137" s="585">
        <f t="shared" si="12"/>
        <v>135</v>
      </c>
      <c r="I137" s="384">
        <f>SUM(J137:L137)</f>
        <v>54</v>
      </c>
      <c r="J137" s="384">
        <v>36</v>
      </c>
      <c r="K137" s="384"/>
      <c r="L137" s="384">
        <v>18</v>
      </c>
      <c r="M137" s="586">
        <f>H137-I137</f>
        <v>81</v>
      </c>
      <c r="N137" s="1585"/>
      <c r="O137" s="1586"/>
      <c r="P137" s="1587"/>
      <c r="Q137" s="1585"/>
      <c r="R137" s="1744">
        <f>G137</f>
        <v>4.5</v>
      </c>
      <c r="S137" s="1745"/>
    </row>
    <row r="138" spans="1:19" s="1187" customFormat="1" ht="16.5">
      <c r="A138" s="1200" t="s">
        <v>243</v>
      </c>
      <c r="B138" s="1293" t="s">
        <v>47</v>
      </c>
      <c r="C138" s="1309"/>
      <c r="D138" s="1261"/>
      <c r="E138" s="1262"/>
      <c r="F138" s="1263"/>
      <c r="G138" s="1264">
        <f>G139+G140+G141</f>
        <v>12</v>
      </c>
      <c r="H138" s="1206">
        <f t="shared" si="12"/>
        <v>360</v>
      </c>
      <c r="I138" s="1268"/>
      <c r="J138" s="1268"/>
      <c r="K138" s="1268"/>
      <c r="L138" s="1268"/>
      <c r="M138" s="1310"/>
      <c r="N138" s="1730"/>
      <c r="O138" s="1731"/>
      <c r="P138" s="1746"/>
      <c r="Q138" s="1730"/>
      <c r="R138" s="1731"/>
      <c r="S138" s="1746"/>
    </row>
    <row r="139" spans="1:20" s="1187" customFormat="1" ht="16.5">
      <c r="A139" s="1174"/>
      <c r="B139" s="1215" t="s">
        <v>51</v>
      </c>
      <c r="C139" s="1176"/>
      <c r="D139" s="1181"/>
      <c r="E139" s="1181"/>
      <c r="F139" s="1299"/>
      <c r="G139" s="1275">
        <v>4.5</v>
      </c>
      <c r="H139" s="1180">
        <f t="shared" si="12"/>
        <v>135</v>
      </c>
      <c r="I139" s="1220"/>
      <c r="J139" s="1300"/>
      <c r="K139" s="1300"/>
      <c r="L139" s="1300"/>
      <c r="M139" s="1314"/>
      <c r="N139" s="1706"/>
      <c r="O139" s="1707"/>
      <c r="P139" s="1708"/>
      <c r="Q139" s="1706"/>
      <c r="R139" s="1707"/>
      <c r="S139" s="1708"/>
      <c r="T139" s="1315"/>
    </row>
    <row r="140" spans="1:20" s="1187" customFormat="1" ht="16.5">
      <c r="A140" s="1174" t="s">
        <v>244</v>
      </c>
      <c r="B140" s="1175" t="s">
        <v>52</v>
      </c>
      <c r="C140" s="1316" t="s">
        <v>77</v>
      </c>
      <c r="D140" s="1177"/>
      <c r="E140" s="1177"/>
      <c r="F140" s="1178"/>
      <c r="G140" s="1317">
        <v>6.5</v>
      </c>
      <c r="H140" s="1180">
        <f t="shared" si="12"/>
        <v>195</v>
      </c>
      <c r="I140" s="1181">
        <f>SUM(J140:L140)</f>
        <v>75</v>
      </c>
      <c r="J140" s="1181">
        <v>45</v>
      </c>
      <c r="K140" s="1181"/>
      <c r="L140" s="1181">
        <v>30</v>
      </c>
      <c r="M140" s="1182">
        <f>H140-I140</f>
        <v>120</v>
      </c>
      <c r="N140" s="1709"/>
      <c r="O140" s="1710"/>
      <c r="P140" s="1711"/>
      <c r="Q140" s="1709">
        <f>G140</f>
        <v>6.5</v>
      </c>
      <c r="R140" s="1747"/>
      <c r="S140" s="1708"/>
      <c r="T140" s="1315"/>
    </row>
    <row r="141" spans="1:20" s="604" customFormat="1" ht="17.25" thickBot="1">
      <c r="A141" s="582" t="s">
        <v>260</v>
      </c>
      <c r="B141" s="583" t="s">
        <v>57</v>
      </c>
      <c r="C141" s="171"/>
      <c r="D141" s="241"/>
      <c r="E141" s="601"/>
      <c r="F141" s="386">
        <v>5</v>
      </c>
      <c r="G141" s="584">
        <v>1</v>
      </c>
      <c r="H141" s="585">
        <f t="shared" si="12"/>
        <v>30</v>
      </c>
      <c r="I141" s="384">
        <v>18</v>
      </c>
      <c r="J141" s="384"/>
      <c r="K141" s="384"/>
      <c r="L141" s="384">
        <v>18</v>
      </c>
      <c r="M141" s="586">
        <f>H141-I141</f>
        <v>12</v>
      </c>
      <c r="N141" s="1585"/>
      <c r="O141" s="1586"/>
      <c r="P141" s="1587"/>
      <c r="Q141" s="1585"/>
      <c r="R141" s="1744">
        <f>G141</f>
        <v>1</v>
      </c>
      <c r="S141" s="1748"/>
      <c r="T141" s="603"/>
    </row>
    <row r="142" spans="1:20" s="1187" customFormat="1" ht="16.5">
      <c r="A142" s="1200" t="s">
        <v>202</v>
      </c>
      <c r="B142" s="1293" t="s">
        <v>46</v>
      </c>
      <c r="C142" s="1294"/>
      <c r="D142" s="1295"/>
      <c r="E142" s="1295"/>
      <c r="F142" s="1296"/>
      <c r="G142" s="1264">
        <v>4</v>
      </c>
      <c r="H142" s="1206">
        <f t="shared" si="12"/>
        <v>120</v>
      </c>
      <c r="I142" s="1295"/>
      <c r="J142" s="1298"/>
      <c r="K142" s="1298"/>
      <c r="L142" s="1298"/>
      <c r="M142" s="1320"/>
      <c r="N142" s="1703"/>
      <c r="O142" s="1704"/>
      <c r="P142" s="1705"/>
      <c r="Q142" s="1703"/>
      <c r="R142" s="1704"/>
      <c r="S142" s="1705"/>
      <c r="T142" s="1315"/>
    </row>
    <row r="143" spans="1:20" s="1187" customFormat="1" ht="16.5">
      <c r="A143" s="1174"/>
      <c r="B143" s="1215" t="s">
        <v>51</v>
      </c>
      <c r="C143" s="1176"/>
      <c r="D143" s="1181"/>
      <c r="E143" s="1181"/>
      <c r="F143" s="1299"/>
      <c r="G143" s="1275">
        <v>1</v>
      </c>
      <c r="H143" s="1180">
        <f t="shared" si="12"/>
        <v>30</v>
      </c>
      <c r="I143" s="1181"/>
      <c r="J143" s="1300"/>
      <c r="K143" s="1300"/>
      <c r="L143" s="1300"/>
      <c r="M143" s="1314"/>
      <c r="N143" s="1706"/>
      <c r="O143" s="1707"/>
      <c r="P143" s="1708"/>
      <c r="Q143" s="1706"/>
      <c r="R143" s="1707"/>
      <c r="S143" s="1708"/>
      <c r="T143" s="1315"/>
    </row>
    <row r="144" spans="1:20" s="1327" customFormat="1" ht="17.25" thickBot="1">
      <c r="A144" s="1188" t="s">
        <v>252</v>
      </c>
      <c r="B144" s="1189" t="s">
        <v>52</v>
      </c>
      <c r="C144" s="1190">
        <v>4</v>
      </c>
      <c r="D144" s="1195"/>
      <c r="E144" s="1195"/>
      <c r="F144" s="1321"/>
      <c r="G144" s="1286">
        <v>3</v>
      </c>
      <c r="H144" s="1194">
        <f t="shared" si="12"/>
        <v>90</v>
      </c>
      <c r="I144" s="1195">
        <v>45</v>
      </c>
      <c r="J144" s="1322">
        <v>30</v>
      </c>
      <c r="K144" s="1322"/>
      <c r="L144" s="1322">
        <v>15</v>
      </c>
      <c r="M144" s="1323">
        <f>H144-I144</f>
        <v>45</v>
      </c>
      <c r="N144" s="1715"/>
      <c r="O144" s="1716"/>
      <c r="P144" s="1717"/>
      <c r="Q144" s="1715">
        <f>G144</f>
        <v>3</v>
      </c>
      <c r="R144" s="1716"/>
      <c r="S144" s="1717"/>
      <c r="T144" s="1326"/>
    </row>
    <row r="145" spans="1:20" s="604" customFormat="1" ht="17.25" thickBot="1">
      <c r="A145" s="564" t="s">
        <v>253</v>
      </c>
      <c r="B145" s="605" t="s">
        <v>54</v>
      </c>
      <c r="C145" s="606"/>
      <c r="D145" s="565">
        <v>5</v>
      </c>
      <c r="E145" s="566"/>
      <c r="F145" s="567"/>
      <c r="G145" s="568">
        <v>5</v>
      </c>
      <c r="H145" s="569">
        <f t="shared" si="12"/>
        <v>150</v>
      </c>
      <c r="I145" s="570">
        <v>54</v>
      </c>
      <c r="J145" s="570">
        <v>36</v>
      </c>
      <c r="K145" s="570"/>
      <c r="L145" s="570">
        <v>18</v>
      </c>
      <c r="M145" s="607">
        <v>66</v>
      </c>
      <c r="N145" s="1749"/>
      <c r="O145" s="1750"/>
      <c r="P145" s="1751"/>
      <c r="Q145" s="1749"/>
      <c r="R145" s="1752">
        <f>G145</f>
        <v>5</v>
      </c>
      <c r="S145" s="1753"/>
      <c r="T145" s="603"/>
    </row>
    <row r="146" spans="1:19" ht="17.25" thickBot="1">
      <c r="A146" s="3368" t="s">
        <v>283</v>
      </c>
      <c r="B146" s="3369"/>
      <c r="C146" s="608"/>
      <c r="D146" s="608"/>
      <c r="E146" s="608"/>
      <c r="F146" s="609"/>
      <c r="G146" s="610">
        <f>G116+G119+G126+G129+G132+G135+G138+G142+G145+G123</f>
        <v>62.5</v>
      </c>
      <c r="H146" s="611">
        <f>H116+H119+H126+H129+H132+H135+H138+H142+H145</f>
        <v>1815</v>
      </c>
      <c r="I146" s="562"/>
      <c r="J146" s="563"/>
      <c r="K146" s="563"/>
      <c r="L146" s="563"/>
      <c r="M146" s="612"/>
      <c r="N146" s="1754"/>
      <c r="O146" s="1755"/>
      <c r="P146" s="1756"/>
      <c r="Q146" s="1754"/>
      <c r="R146" s="1755"/>
      <c r="S146" s="1756"/>
    </row>
    <row r="147" spans="1:19" ht="17.25" thickBot="1">
      <c r="A147" s="3349" t="s">
        <v>145</v>
      </c>
      <c r="B147" s="3350"/>
      <c r="C147" s="515"/>
      <c r="D147" s="515"/>
      <c r="E147" s="515"/>
      <c r="F147" s="516"/>
      <c r="G147" s="568">
        <f>G145+G144+G141+G140+G137+G134+G131+G128+G122+G121+G118+G125</f>
        <v>42</v>
      </c>
      <c r="H147" s="518">
        <f aca="true" t="shared" si="13" ref="H147:M147">H145+H144+H141+H140+H137+H134+H131+H128+H122+H121+H116</f>
        <v>1245</v>
      </c>
      <c r="I147" s="518">
        <f t="shared" si="13"/>
        <v>448</v>
      </c>
      <c r="J147" s="518">
        <f t="shared" si="13"/>
        <v>272</v>
      </c>
      <c r="K147" s="518">
        <f t="shared" si="13"/>
        <v>0</v>
      </c>
      <c r="L147" s="518">
        <f t="shared" si="13"/>
        <v>176</v>
      </c>
      <c r="M147" s="518">
        <f t="shared" si="13"/>
        <v>597</v>
      </c>
      <c r="N147" s="1757">
        <f aca="true" t="shared" si="14" ref="N147:S147">SUM(N116:N145)</f>
        <v>0</v>
      </c>
      <c r="O147" s="1757">
        <f t="shared" si="14"/>
        <v>7.5</v>
      </c>
      <c r="P147" s="1757">
        <f t="shared" si="14"/>
        <v>3.5</v>
      </c>
      <c r="Q147" s="1757">
        <f t="shared" si="14"/>
        <v>12.5</v>
      </c>
      <c r="R147" s="1757">
        <f t="shared" si="14"/>
        <v>14.5</v>
      </c>
      <c r="S147" s="1757">
        <f t="shared" si="14"/>
        <v>4</v>
      </c>
    </row>
    <row r="148" spans="1:19" ht="17.25" thickBot="1">
      <c r="A148" s="3351" t="s">
        <v>123</v>
      </c>
      <c r="B148" s="3352"/>
      <c r="C148" s="182"/>
      <c r="D148" s="183"/>
      <c r="E148" s="183"/>
      <c r="F148" s="184"/>
      <c r="G148" s="614">
        <f>G117+G143+G139+G136+G133+G130+G127+G120+G124</f>
        <v>20.5</v>
      </c>
      <c r="H148" s="522"/>
      <c r="I148" s="615"/>
      <c r="J148" s="615"/>
      <c r="K148" s="615"/>
      <c r="L148" s="615"/>
      <c r="M148" s="615"/>
      <c r="N148" s="615"/>
      <c r="O148" s="615">
        <f>N147+O147+P147</f>
        <v>11</v>
      </c>
      <c r="P148" s="615"/>
      <c r="Q148" s="615"/>
      <c r="R148" s="615">
        <f>Q147+R147+S147</f>
        <v>31</v>
      </c>
      <c r="S148" s="616"/>
    </row>
    <row r="149" spans="1:20" ht="17.25" thickBot="1">
      <c r="A149" s="867"/>
      <c r="B149" s="160"/>
      <c r="C149" s="160"/>
      <c r="D149" s="160"/>
      <c r="E149" s="160"/>
      <c r="F149" s="160"/>
      <c r="G149" s="617"/>
      <c r="H149" s="160"/>
      <c r="I149" s="160"/>
      <c r="J149" s="160"/>
      <c r="K149" s="160" t="s">
        <v>303</v>
      </c>
      <c r="L149" s="160"/>
      <c r="M149" s="160"/>
      <c r="N149" s="160"/>
      <c r="O149" s="160">
        <f>O148+O113</f>
        <v>63</v>
      </c>
      <c r="P149" s="160"/>
      <c r="Q149" s="160"/>
      <c r="R149" s="160">
        <f>R148+R113+G203+G208</f>
        <v>62</v>
      </c>
      <c r="S149" s="158"/>
      <c r="T149" s="600"/>
    </row>
    <row r="150" spans="1:20" ht="17.25" thickBot="1">
      <c r="A150" s="3365" t="s">
        <v>188</v>
      </c>
      <c r="B150" s="3366"/>
      <c r="C150" s="3366"/>
      <c r="D150" s="3366"/>
      <c r="E150" s="3366"/>
      <c r="F150" s="3366"/>
      <c r="G150" s="3366"/>
      <c r="H150" s="3366"/>
      <c r="I150" s="3366"/>
      <c r="J150" s="3366"/>
      <c r="K150" s="3366"/>
      <c r="L150" s="3366"/>
      <c r="M150" s="3366"/>
      <c r="N150" s="3366"/>
      <c r="O150" s="3366"/>
      <c r="P150" s="3366"/>
      <c r="Q150" s="3366"/>
      <c r="R150" s="3366"/>
      <c r="S150" s="3367"/>
      <c r="T150" s="600"/>
    </row>
    <row r="151" spans="1:20" ht="16.5">
      <c r="A151" s="618" t="s">
        <v>201</v>
      </c>
      <c r="B151" s="587" t="s">
        <v>197</v>
      </c>
      <c r="C151" s="619"/>
      <c r="D151" s="620"/>
      <c r="E151" s="620"/>
      <c r="F151" s="621"/>
      <c r="G151" s="622">
        <f>G152+G153+G154+G155+G156+G157</f>
        <v>9.5</v>
      </c>
      <c r="H151" s="623">
        <f aca="true" t="shared" si="15" ref="H151:H189">G151*30</f>
        <v>285</v>
      </c>
      <c r="I151" s="624"/>
      <c r="J151" s="624"/>
      <c r="K151" s="624"/>
      <c r="L151" s="624"/>
      <c r="M151" s="625"/>
      <c r="N151" s="1758"/>
      <c r="O151" s="1759"/>
      <c r="P151" s="1760"/>
      <c r="Q151" s="1758"/>
      <c r="R151" s="1607"/>
      <c r="S151" s="1594"/>
      <c r="T151" s="600"/>
    </row>
    <row r="152" spans="1:20" s="604" customFormat="1" ht="16.5">
      <c r="A152" s="631"/>
      <c r="B152" s="577" t="s">
        <v>51</v>
      </c>
      <c r="C152" s="632"/>
      <c r="D152" s="633"/>
      <c r="E152" s="634"/>
      <c r="F152" s="635"/>
      <c r="G152" s="636">
        <v>0</v>
      </c>
      <c r="H152" s="637">
        <f t="shared" si="15"/>
        <v>0</v>
      </c>
      <c r="I152" s="638"/>
      <c r="J152" s="638"/>
      <c r="K152" s="638"/>
      <c r="L152" s="638"/>
      <c r="M152" s="639"/>
      <c r="N152" s="1761"/>
      <c r="O152" s="1762"/>
      <c r="P152" s="1763"/>
      <c r="Q152" s="1761"/>
      <c r="R152" s="1610"/>
      <c r="S152" s="1597"/>
      <c r="T152" s="603"/>
    </row>
    <row r="153" spans="1:20" ht="16.5">
      <c r="A153" s="643" t="s">
        <v>245</v>
      </c>
      <c r="B153" s="581" t="s">
        <v>52</v>
      </c>
      <c r="C153" s="632"/>
      <c r="D153" s="638"/>
      <c r="E153" s="638"/>
      <c r="F153" s="644"/>
      <c r="G153" s="645">
        <v>2.5</v>
      </c>
      <c r="H153" s="637">
        <f t="shared" si="15"/>
        <v>75</v>
      </c>
      <c r="I153" s="646">
        <v>30</v>
      </c>
      <c r="J153" s="638"/>
      <c r="K153" s="638"/>
      <c r="L153" s="638">
        <v>30</v>
      </c>
      <c r="M153" s="647">
        <f>H153-I153</f>
        <v>45</v>
      </c>
      <c r="N153" s="1595"/>
      <c r="O153" s="1596">
        <f>G153</f>
        <v>2.5</v>
      </c>
      <c r="P153" s="1597"/>
      <c r="Q153" s="1595"/>
      <c r="R153" s="1598"/>
      <c r="S153" s="1564"/>
      <c r="T153" s="600"/>
    </row>
    <row r="154" spans="1:20" ht="16.5">
      <c r="A154" s="643" t="s">
        <v>246</v>
      </c>
      <c r="B154" s="581" t="s">
        <v>52</v>
      </c>
      <c r="C154" s="632"/>
      <c r="D154" s="638">
        <v>3</v>
      </c>
      <c r="E154" s="638"/>
      <c r="F154" s="644"/>
      <c r="G154" s="645">
        <v>2</v>
      </c>
      <c r="H154" s="637">
        <f t="shared" si="15"/>
        <v>60</v>
      </c>
      <c r="I154" s="646">
        <f>L154+J154</f>
        <v>20</v>
      </c>
      <c r="J154" s="638"/>
      <c r="K154" s="638"/>
      <c r="L154" s="638">
        <v>20</v>
      </c>
      <c r="M154" s="647">
        <f>H154-I154</f>
        <v>40</v>
      </c>
      <c r="N154" s="1595"/>
      <c r="O154" s="1596"/>
      <c r="P154" s="1597">
        <f>G154</f>
        <v>2</v>
      </c>
      <c r="Q154" s="1595"/>
      <c r="R154" s="1598"/>
      <c r="S154" s="1564"/>
      <c r="T154" s="600"/>
    </row>
    <row r="155" spans="1:20" ht="16.5">
      <c r="A155" s="643" t="s">
        <v>247</v>
      </c>
      <c r="B155" s="581" t="s">
        <v>52</v>
      </c>
      <c r="C155" s="632"/>
      <c r="D155" s="638"/>
      <c r="E155" s="638"/>
      <c r="F155" s="644"/>
      <c r="G155" s="645">
        <v>3</v>
      </c>
      <c r="H155" s="637">
        <f t="shared" si="15"/>
        <v>90</v>
      </c>
      <c r="I155" s="646">
        <f>L155+J155</f>
        <v>45</v>
      </c>
      <c r="J155" s="638"/>
      <c r="K155" s="638"/>
      <c r="L155" s="638">
        <v>45</v>
      </c>
      <c r="M155" s="647">
        <f>H155-I155</f>
        <v>45</v>
      </c>
      <c r="N155" s="1595"/>
      <c r="O155" s="1596"/>
      <c r="P155" s="1597"/>
      <c r="Q155" s="1595">
        <f>G155</f>
        <v>3</v>
      </c>
      <c r="R155" s="1598"/>
      <c r="S155" s="1564"/>
      <c r="T155" s="600"/>
    </row>
    <row r="156" spans="1:20" s="604" customFormat="1" ht="16.5">
      <c r="A156" s="643" t="s">
        <v>248</v>
      </c>
      <c r="B156" s="581" t="s">
        <v>52</v>
      </c>
      <c r="C156" s="632">
        <v>5</v>
      </c>
      <c r="D156" s="638"/>
      <c r="E156" s="638"/>
      <c r="F156" s="644"/>
      <c r="G156" s="645">
        <v>2</v>
      </c>
      <c r="H156" s="637">
        <f t="shared" si="15"/>
        <v>60</v>
      </c>
      <c r="I156" s="646">
        <f>L156+J156</f>
        <v>20</v>
      </c>
      <c r="J156" s="638"/>
      <c r="K156" s="638"/>
      <c r="L156" s="638">
        <v>20</v>
      </c>
      <c r="M156" s="647">
        <f>H156-I156</f>
        <v>40</v>
      </c>
      <c r="N156" s="1595"/>
      <c r="O156" s="1596"/>
      <c r="P156" s="1597"/>
      <c r="Q156" s="1595"/>
      <c r="R156" s="1598">
        <f>G156</f>
        <v>2</v>
      </c>
      <c r="S156" s="1564"/>
      <c r="T156" s="603"/>
    </row>
    <row r="157" spans="1:20" ht="17.25" thickBot="1">
      <c r="A157" s="653" t="s">
        <v>249</v>
      </c>
      <c r="B157" s="583" t="s">
        <v>52</v>
      </c>
      <c r="C157" s="654"/>
      <c r="D157" s="655"/>
      <c r="E157" s="655"/>
      <c r="F157" s="656"/>
      <c r="G157" s="657"/>
      <c r="H157" s="658">
        <f t="shared" si="15"/>
        <v>0</v>
      </c>
      <c r="I157" s="655"/>
      <c r="J157" s="655"/>
      <c r="K157" s="655"/>
      <c r="L157" s="659"/>
      <c r="M157" s="660"/>
      <c r="N157" s="1764"/>
      <c r="O157" s="1765"/>
      <c r="P157" s="1766"/>
      <c r="Q157" s="1764"/>
      <c r="R157" s="1767"/>
      <c r="S157" s="1572"/>
      <c r="T157" s="600"/>
    </row>
    <row r="158" spans="1:20" s="1187" customFormat="1" ht="16.5">
      <c r="A158" s="1328" t="s">
        <v>203</v>
      </c>
      <c r="B158" s="1293" t="s">
        <v>29</v>
      </c>
      <c r="C158" s="1329"/>
      <c r="D158" s="1330"/>
      <c r="E158" s="1330"/>
      <c r="F158" s="1331"/>
      <c r="G158" s="1332">
        <f>G159+G160</f>
        <v>4.5</v>
      </c>
      <c r="H158" s="1333">
        <f t="shared" si="15"/>
        <v>135</v>
      </c>
      <c r="I158" s="1330"/>
      <c r="J158" s="1330"/>
      <c r="K158" s="1330"/>
      <c r="L158" s="1330"/>
      <c r="M158" s="1334"/>
      <c r="N158" s="1768"/>
      <c r="O158" s="1769"/>
      <c r="P158" s="1770"/>
      <c r="Q158" s="1771"/>
      <c r="R158" s="1769"/>
      <c r="S158" s="1770"/>
      <c r="T158" s="1315"/>
    </row>
    <row r="159" spans="1:20" s="1187" customFormat="1" ht="16.5">
      <c r="A159" s="1340"/>
      <c r="B159" s="1215" t="s">
        <v>51</v>
      </c>
      <c r="C159" s="1341"/>
      <c r="D159" s="1342"/>
      <c r="E159" s="1342"/>
      <c r="F159" s="1343"/>
      <c r="G159" s="1219">
        <v>2</v>
      </c>
      <c r="H159" s="1344">
        <f t="shared" si="15"/>
        <v>60</v>
      </c>
      <c r="I159" s="1342"/>
      <c r="J159" s="1342"/>
      <c r="K159" s="1342"/>
      <c r="L159" s="1342"/>
      <c r="M159" s="1345"/>
      <c r="N159" s="1772"/>
      <c r="O159" s="1773"/>
      <c r="P159" s="1774"/>
      <c r="Q159" s="1772"/>
      <c r="R159" s="1773"/>
      <c r="S159" s="1774"/>
      <c r="T159" s="1315"/>
    </row>
    <row r="160" spans="1:20" s="1187" customFormat="1" ht="17.25" thickBot="1">
      <c r="A160" s="1351" t="s">
        <v>206</v>
      </c>
      <c r="B160" s="1189" t="s">
        <v>52</v>
      </c>
      <c r="C160" s="1352">
        <v>2</v>
      </c>
      <c r="D160" s="1353"/>
      <c r="E160" s="1353"/>
      <c r="F160" s="1354"/>
      <c r="G160" s="1193">
        <v>2.5</v>
      </c>
      <c r="H160" s="1355">
        <f t="shared" si="15"/>
        <v>75</v>
      </c>
      <c r="I160" s="1356">
        <f>L160+J160</f>
        <v>36</v>
      </c>
      <c r="J160" s="1301">
        <v>18</v>
      </c>
      <c r="K160" s="1301"/>
      <c r="L160" s="1301">
        <v>18</v>
      </c>
      <c r="M160" s="1357">
        <f>H160-I160</f>
        <v>39</v>
      </c>
      <c r="N160" s="1775"/>
      <c r="O160" s="1776">
        <f>G160</f>
        <v>2.5</v>
      </c>
      <c r="P160" s="1777"/>
      <c r="Q160" s="1778"/>
      <c r="R160" s="1779"/>
      <c r="S160" s="1780"/>
      <c r="T160" s="1315"/>
    </row>
    <row r="161" spans="1:20" ht="16.5">
      <c r="A161" s="618" t="s">
        <v>204</v>
      </c>
      <c r="B161" s="594" t="s">
        <v>189</v>
      </c>
      <c r="C161" s="682"/>
      <c r="D161" s="683"/>
      <c r="E161" s="683"/>
      <c r="F161" s="684"/>
      <c r="G161" s="668">
        <f>G163+G162</f>
        <v>5</v>
      </c>
      <c r="H161" s="623">
        <f t="shared" si="15"/>
        <v>150</v>
      </c>
      <c r="I161" s="683"/>
      <c r="J161" s="683"/>
      <c r="K161" s="683"/>
      <c r="L161" s="683"/>
      <c r="M161" s="685"/>
      <c r="N161" s="1781"/>
      <c r="O161" s="1782"/>
      <c r="P161" s="1783"/>
      <c r="Q161" s="1781"/>
      <c r="R161" s="1784"/>
      <c r="S161" s="1594"/>
      <c r="T161" s="600"/>
    </row>
    <row r="162" spans="1:20" ht="16.5">
      <c r="A162" s="643"/>
      <c r="B162" s="691" t="s">
        <v>200</v>
      </c>
      <c r="C162" s="692"/>
      <c r="D162" s="646"/>
      <c r="E162" s="646"/>
      <c r="F162" s="693"/>
      <c r="G162" s="673">
        <v>1.5</v>
      </c>
      <c r="H162" s="637">
        <f t="shared" si="15"/>
        <v>45</v>
      </c>
      <c r="I162" s="646"/>
      <c r="J162" s="646"/>
      <c r="K162" s="646"/>
      <c r="L162" s="646"/>
      <c r="M162" s="647"/>
      <c r="N162" s="1785"/>
      <c r="O162" s="1786"/>
      <c r="P162" s="1787"/>
      <c r="Q162" s="1785"/>
      <c r="R162" s="1788"/>
      <c r="S162" s="1564"/>
      <c r="T162" s="600"/>
    </row>
    <row r="163" spans="1:20" ht="17.25" thickBot="1">
      <c r="A163" s="653" t="s">
        <v>208</v>
      </c>
      <c r="B163" s="583" t="s">
        <v>52</v>
      </c>
      <c r="C163" s="654">
        <v>6</v>
      </c>
      <c r="D163" s="655"/>
      <c r="E163" s="655"/>
      <c r="F163" s="656"/>
      <c r="G163" s="657">
        <v>3.5</v>
      </c>
      <c r="H163" s="658">
        <f t="shared" si="15"/>
        <v>105</v>
      </c>
      <c r="I163" s="655">
        <f>L163+J163</f>
        <v>48</v>
      </c>
      <c r="J163" s="655">
        <v>32</v>
      </c>
      <c r="K163" s="655"/>
      <c r="L163" s="655">
        <v>16</v>
      </c>
      <c r="M163" s="660">
        <f>H163-I163</f>
        <v>57</v>
      </c>
      <c r="N163" s="1764"/>
      <c r="O163" s="1765"/>
      <c r="P163" s="1766"/>
      <c r="Q163" s="1764"/>
      <c r="R163" s="1767"/>
      <c r="S163" s="1572">
        <f>G163</f>
        <v>3.5</v>
      </c>
      <c r="T163" s="600"/>
    </row>
    <row r="164" spans="1:20" s="1187" customFormat="1" ht="16.5">
      <c r="A164" s="1328" t="s">
        <v>235</v>
      </c>
      <c r="B164" s="1260" t="s">
        <v>36</v>
      </c>
      <c r="C164" s="1362"/>
      <c r="D164" s="1363"/>
      <c r="E164" s="1363"/>
      <c r="F164" s="1364"/>
      <c r="G164" s="1332">
        <f>G165+G166+G167</f>
        <v>6</v>
      </c>
      <c r="H164" s="1333">
        <f t="shared" si="15"/>
        <v>180</v>
      </c>
      <c r="I164" s="1363"/>
      <c r="J164" s="1363"/>
      <c r="K164" s="1363"/>
      <c r="L164" s="1363"/>
      <c r="M164" s="1365"/>
      <c r="N164" s="1789"/>
      <c r="O164" s="1790"/>
      <c r="P164" s="1791"/>
      <c r="Q164" s="1792"/>
      <c r="R164" s="1793"/>
      <c r="S164" s="1794"/>
      <c r="T164" s="1315"/>
    </row>
    <row r="165" spans="1:20" s="1187" customFormat="1" ht="16.5">
      <c r="A165" s="1340"/>
      <c r="B165" s="1372" t="s">
        <v>200</v>
      </c>
      <c r="C165" s="1373"/>
      <c r="D165" s="1374"/>
      <c r="E165" s="1374"/>
      <c r="F165" s="1375"/>
      <c r="G165" s="1219">
        <v>1.5</v>
      </c>
      <c r="H165" s="1344">
        <f t="shared" si="15"/>
        <v>45</v>
      </c>
      <c r="I165" s="1374"/>
      <c r="J165" s="1374"/>
      <c r="K165" s="1374"/>
      <c r="L165" s="1374"/>
      <c r="M165" s="1376"/>
      <c r="N165" s="1795"/>
      <c r="O165" s="1796"/>
      <c r="P165" s="1797"/>
      <c r="Q165" s="1798"/>
      <c r="R165" s="1799"/>
      <c r="S165" s="1800"/>
      <c r="T165" s="1315"/>
    </row>
    <row r="166" spans="1:20" s="1187" customFormat="1" ht="16.5">
      <c r="A166" s="1340" t="s">
        <v>236</v>
      </c>
      <c r="B166" s="1175" t="s">
        <v>52</v>
      </c>
      <c r="C166" s="1373"/>
      <c r="D166" s="1374"/>
      <c r="E166" s="1374"/>
      <c r="F166" s="1375"/>
      <c r="G166" s="1383">
        <v>2.5</v>
      </c>
      <c r="H166" s="1344">
        <f t="shared" si="15"/>
        <v>75</v>
      </c>
      <c r="I166" s="1374">
        <f>L166+J166</f>
        <v>27</v>
      </c>
      <c r="J166" s="1374">
        <v>18</v>
      </c>
      <c r="K166" s="1374"/>
      <c r="L166" s="1374">
        <v>9</v>
      </c>
      <c r="M166" s="1384">
        <f>H166-I166</f>
        <v>48</v>
      </c>
      <c r="N166" s="1795"/>
      <c r="O166" s="1801">
        <f>G166</f>
        <v>2.5</v>
      </c>
      <c r="P166" s="1797"/>
      <c r="Q166" s="1798"/>
      <c r="R166" s="1799"/>
      <c r="S166" s="1800"/>
      <c r="T166" s="1315"/>
    </row>
    <row r="167" spans="1:20" s="1187" customFormat="1" ht="17.25" thickBot="1">
      <c r="A167" s="1351" t="s">
        <v>238</v>
      </c>
      <c r="B167" s="1189" t="s">
        <v>52</v>
      </c>
      <c r="C167" s="1386">
        <v>3</v>
      </c>
      <c r="D167" s="1356"/>
      <c r="E167" s="1356"/>
      <c r="F167" s="1387"/>
      <c r="G167" s="1303">
        <v>2</v>
      </c>
      <c r="H167" s="1355">
        <f t="shared" si="15"/>
        <v>60</v>
      </c>
      <c r="I167" s="1356">
        <f>L167+J167</f>
        <v>20</v>
      </c>
      <c r="J167" s="1356">
        <v>10</v>
      </c>
      <c r="K167" s="1356"/>
      <c r="L167" s="1356">
        <v>10</v>
      </c>
      <c r="M167" s="1357">
        <f>H167-I167</f>
        <v>40</v>
      </c>
      <c r="N167" s="1802"/>
      <c r="O167" s="1803"/>
      <c r="P167" s="1804">
        <f>G167</f>
        <v>2</v>
      </c>
      <c r="Q167" s="1805"/>
      <c r="R167" s="1779"/>
      <c r="S167" s="1780"/>
      <c r="T167" s="1315"/>
    </row>
    <row r="168" spans="1:19" s="1187" customFormat="1" ht="16.5">
      <c r="A168" s="1328" t="s">
        <v>237</v>
      </c>
      <c r="B168" s="1260" t="s">
        <v>195</v>
      </c>
      <c r="C168" s="1394"/>
      <c r="D168" s="1363"/>
      <c r="E168" s="1363"/>
      <c r="F168" s="1364"/>
      <c r="G168" s="1395">
        <f>G169+G170</f>
        <v>6</v>
      </c>
      <c r="H168" s="1333">
        <f t="shared" si="15"/>
        <v>180</v>
      </c>
      <c r="I168" s="1363"/>
      <c r="J168" s="1363"/>
      <c r="K168" s="1363"/>
      <c r="L168" s="1363"/>
      <c r="M168" s="1365"/>
      <c r="N168" s="1789"/>
      <c r="O168" s="1790"/>
      <c r="P168" s="1806"/>
      <c r="Q168" s="1789"/>
      <c r="R168" s="1790"/>
      <c r="S168" s="1806"/>
    </row>
    <row r="169" spans="1:19" s="1187" customFormat="1" ht="16.5">
      <c r="A169" s="1340"/>
      <c r="B169" s="1372" t="s">
        <v>200</v>
      </c>
      <c r="C169" s="1399"/>
      <c r="D169" s="1374"/>
      <c r="E169" s="1374"/>
      <c r="F169" s="1375"/>
      <c r="G169" s="1400">
        <v>1</v>
      </c>
      <c r="H169" s="1344">
        <f t="shared" si="15"/>
        <v>30</v>
      </c>
      <c r="I169" s="1374"/>
      <c r="J169" s="1374"/>
      <c r="K169" s="1374"/>
      <c r="L169" s="1374"/>
      <c r="M169" s="1376"/>
      <c r="N169" s="1795"/>
      <c r="O169" s="1796"/>
      <c r="P169" s="1807"/>
      <c r="Q169" s="1795"/>
      <c r="R169" s="1796"/>
      <c r="S169" s="1807"/>
    </row>
    <row r="170" spans="1:19" s="1187" customFormat="1" ht="17.25" thickBot="1">
      <c r="A170" s="1351" t="s">
        <v>240</v>
      </c>
      <c r="B170" s="1189" t="s">
        <v>52</v>
      </c>
      <c r="C170" s="1359">
        <v>5</v>
      </c>
      <c r="D170" s="1356"/>
      <c r="E170" s="1356"/>
      <c r="F170" s="1387"/>
      <c r="G170" s="1404">
        <v>5</v>
      </c>
      <c r="H170" s="1355">
        <f t="shared" si="15"/>
        <v>150</v>
      </c>
      <c r="I170" s="1356">
        <v>54</v>
      </c>
      <c r="J170" s="1356">
        <v>36</v>
      </c>
      <c r="K170" s="1356"/>
      <c r="L170" s="1356">
        <v>18</v>
      </c>
      <c r="M170" s="1357">
        <f>H170-I170</f>
        <v>96</v>
      </c>
      <c r="N170" s="1802"/>
      <c r="O170" s="1808"/>
      <c r="P170" s="1809"/>
      <c r="Q170" s="1802"/>
      <c r="R170" s="1803">
        <f>G170</f>
        <v>5</v>
      </c>
      <c r="S170" s="1809"/>
    </row>
    <row r="171" spans="1:19" s="1187" customFormat="1" ht="16.5">
      <c r="A171" s="1328" t="s">
        <v>205</v>
      </c>
      <c r="B171" s="1260" t="s">
        <v>190</v>
      </c>
      <c r="C171" s="1329"/>
      <c r="D171" s="1409"/>
      <c r="E171" s="1409"/>
      <c r="F171" s="1410"/>
      <c r="G171" s="1411">
        <f>G172+G173+G174</f>
        <v>11</v>
      </c>
      <c r="H171" s="1333">
        <f t="shared" si="15"/>
        <v>330</v>
      </c>
      <c r="I171" s="1330"/>
      <c r="J171" s="1330"/>
      <c r="K171" s="1330"/>
      <c r="L171" s="1330"/>
      <c r="M171" s="1412"/>
      <c r="N171" s="1771"/>
      <c r="O171" s="1810"/>
      <c r="P171" s="1811"/>
      <c r="Q171" s="1768"/>
      <c r="R171" s="1769"/>
      <c r="S171" s="1770"/>
    </row>
    <row r="172" spans="1:20" s="1187" customFormat="1" ht="16.5">
      <c r="A172" s="1340"/>
      <c r="B172" s="1372" t="s">
        <v>200</v>
      </c>
      <c r="C172" s="1341"/>
      <c r="D172" s="1414"/>
      <c r="E172" s="1414"/>
      <c r="F172" s="1415"/>
      <c r="G172" s="1416">
        <v>3.5</v>
      </c>
      <c r="H172" s="1344">
        <f t="shared" si="15"/>
        <v>105</v>
      </c>
      <c r="I172" s="1342"/>
      <c r="J172" s="1342"/>
      <c r="K172" s="1342"/>
      <c r="L172" s="1342"/>
      <c r="M172" s="1417"/>
      <c r="N172" s="1812"/>
      <c r="O172" s="1813"/>
      <c r="P172" s="1814"/>
      <c r="Q172" s="1772"/>
      <c r="R172" s="1773"/>
      <c r="S172" s="1774"/>
      <c r="T172" s="1315"/>
    </row>
    <row r="173" spans="1:20" s="1187" customFormat="1" ht="16.5">
      <c r="A173" s="1340" t="s">
        <v>241</v>
      </c>
      <c r="B173" s="1175" t="s">
        <v>52</v>
      </c>
      <c r="C173" s="1418">
        <v>4</v>
      </c>
      <c r="D173" s="1419"/>
      <c r="E173" s="1419"/>
      <c r="F173" s="1420"/>
      <c r="G173" s="1179">
        <v>6</v>
      </c>
      <c r="H173" s="1344">
        <f t="shared" si="15"/>
        <v>180</v>
      </c>
      <c r="I173" s="1374">
        <f>L173+J173</f>
        <v>60</v>
      </c>
      <c r="J173" s="1374">
        <v>45</v>
      </c>
      <c r="K173" s="1374"/>
      <c r="L173" s="1374">
        <v>15</v>
      </c>
      <c r="M173" s="1384">
        <f>H173-I173</f>
        <v>120</v>
      </c>
      <c r="N173" s="1815"/>
      <c r="O173" s="1816"/>
      <c r="P173" s="1817"/>
      <c r="Q173" s="1818">
        <f>G173</f>
        <v>6</v>
      </c>
      <c r="R173" s="1813"/>
      <c r="S173" s="1817"/>
      <c r="T173" s="1315"/>
    </row>
    <row r="174" spans="1:20" s="1187" customFormat="1" ht="17.25" thickBot="1">
      <c r="A174" s="1351" t="s">
        <v>250</v>
      </c>
      <c r="B174" s="1189" t="s">
        <v>199</v>
      </c>
      <c r="C174" s="1424"/>
      <c r="D174" s="1425"/>
      <c r="E174" s="1425"/>
      <c r="F174" s="1426">
        <v>5</v>
      </c>
      <c r="G174" s="1193">
        <v>1.5</v>
      </c>
      <c r="H174" s="1355">
        <f t="shared" si="15"/>
        <v>45</v>
      </c>
      <c r="I174" s="1356">
        <f>L174+J174</f>
        <v>18</v>
      </c>
      <c r="J174" s="1356"/>
      <c r="K174" s="1356"/>
      <c r="L174" s="1356">
        <v>18</v>
      </c>
      <c r="M174" s="1357">
        <f>H174-I174</f>
        <v>27</v>
      </c>
      <c r="N174" s="1819"/>
      <c r="O174" s="1820"/>
      <c r="P174" s="1821"/>
      <c r="Q174" s="1778"/>
      <c r="R174" s="1776">
        <f>G174</f>
        <v>1.5</v>
      </c>
      <c r="S174" s="1821"/>
      <c r="T174" s="1315"/>
    </row>
    <row r="175" spans="1:20" ht="16.5">
      <c r="A175" s="618" t="s">
        <v>239</v>
      </c>
      <c r="B175" s="587" t="s">
        <v>193</v>
      </c>
      <c r="C175" s="626"/>
      <c r="D175" s="624"/>
      <c r="E175" s="624"/>
      <c r="F175" s="667"/>
      <c r="G175" s="668">
        <f>G176+G177</f>
        <v>3</v>
      </c>
      <c r="H175" s="623">
        <f t="shared" si="15"/>
        <v>90</v>
      </c>
      <c r="I175" s="718"/>
      <c r="J175" s="624"/>
      <c r="K175" s="624"/>
      <c r="L175" s="624"/>
      <c r="M175" s="719"/>
      <c r="N175" s="1590"/>
      <c r="O175" s="1591"/>
      <c r="P175" s="1592"/>
      <c r="Q175" s="1590"/>
      <c r="R175" s="1593"/>
      <c r="S175" s="1594"/>
      <c r="T175" s="600"/>
    </row>
    <row r="176" spans="1:20" ht="16.5">
      <c r="A176" s="643"/>
      <c r="B176" s="691" t="s">
        <v>200</v>
      </c>
      <c r="C176" s="632"/>
      <c r="D176" s="638"/>
      <c r="E176" s="638"/>
      <c r="F176" s="644"/>
      <c r="G176" s="673">
        <v>0.5</v>
      </c>
      <c r="H176" s="637">
        <f t="shared" si="15"/>
        <v>15</v>
      </c>
      <c r="I176" s="720"/>
      <c r="J176" s="638"/>
      <c r="K176" s="638"/>
      <c r="L176" s="638"/>
      <c r="M176" s="721"/>
      <c r="N176" s="1595"/>
      <c r="O176" s="1596"/>
      <c r="P176" s="1597"/>
      <c r="Q176" s="1595"/>
      <c r="R176" s="1598"/>
      <c r="S176" s="1564"/>
      <c r="T176" s="600"/>
    </row>
    <row r="177" spans="1:20" ht="17.25" thickBot="1">
      <c r="A177" s="653" t="s">
        <v>242</v>
      </c>
      <c r="B177" s="583" t="s">
        <v>52</v>
      </c>
      <c r="C177" s="674"/>
      <c r="D177" s="659">
        <v>6</v>
      </c>
      <c r="E177" s="659"/>
      <c r="F177" s="722"/>
      <c r="G177" s="657">
        <v>2.5</v>
      </c>
      <c r="H177" s="658">
        <f t="shared" si="15"/>
        <v>75</v>
      </c>
      <c r="I177" s="655">
        <f>L177+J177</f>
        <v>30</v>
      </c>
      <c r="J177" s="659">
        <v>20</v>
      </c>
      <c r="K177" s="659"/>
      <c r="L177" s="659">
        <v>10</v>
      </c>
      <c r="M177" s="660">
        <f>H177-I177</f>
        <v>45</v>
      </c>
      <c r="N177" s="1602"/>
      <c r="O177" s="1822"/>
      <c r="P177" s="1823"/>
      <c r="Q177" s="1602"/>
      <c r="R177" s="1571">
        <f>G177</f>
        <v>2.5</v>
      </c>
      <c r="S177" s="1572"/>
      <c r="T177" s="600"/>
    </row>
    <row r="178" spans="1:20" ht="16.5">
      <c r="A178" s="618" t="s">
        <v>251</v>
      </c>
      <c r="B178" s="587" t="s">
        <v>194</v>
      </c>
      <c r="C178" s="626"/>
      <c r="D178" s="620"/>
      <c r="E178" s="620"/>
      <c r="F178" s="621"/>
      <c r="G178" s="622">
        <f>G179+G180</f>
        <v>5</v>
      </c>
      <c r="H178" s="623">
        <f t="shared" si="15"/>
        <v>150</v>
      </c>
      <c r="I178" s="624"/>
      <c r="J178" s="624"/>
      <c r="K178" s="624"/>
      <c r="L178" s="624"/>
      <c r="M178" s="625"/>
      <c r="N178" s="1758"/>
      <c r="O178" s="1759"/>
      <c r="P178" s="1760"/>
      <c r="Q178" s="1758"/>
      <c r="R178" s="1607"/>
      <c r="S178" s="1608"/>
      <c r="T178" s="600"/>
    </row>
    <row r="179" spans="1:20" ht="16.5">
      <c r="A179" s="643"/>
      <c r="B179" s="691" t="s">
        <v>200</v>
      </c>
      <c r="C179" s="632"/>
      <c r="D179" s="633"/>
      <c r="E179" s="633"/>
      <c r="F179" s="729"/>
      <c r="G179" s="636">
        <v>2.5</v>
      </c>
      <c r="H179" s="637">
        <f t="shared" si="15"/>
        <v>75</v>
      </c>
      <c r="I179" s="638"/>
      <c r="J179" s="638"/>
      <c r="K179" s="638"/>
      <c r="L179" s="638"/>
      <c r="M179" s="639"/>
      <c r="N179" s="1761"/>
      <c r="O179" s="1762"/>
      <c r="P179" s="1763"/>
      <c r="Q179" s="1761"/>
      <c r="R179" s="1610"/>
      <c r="S179" s="1611"/>
      <c r="T179" s="600"/>
    </row>
    <row r="180" spans="1:20" ht="17.25" thickBot="1">
      <c r="A180" s="653" t="s">
        <v>244</v>
      </c>
      <c r="B180" s="583" t="s">
        <v>52</v>
      </c>
      <c r="C180" s="674">
        <v>4</v>
      </c>
      <c r="D180" s="675"/>
      <c r="E180" s="675"/>
      <c r="F180" s="676"/>
      <c r="G180" s="677">
        <v>2.5</v>
      </c>
      <c r="H180" s="658">
        <f t="shared" si="15"/>
        <v>75</v>
      </c>
      <c r="I180" s="655">
        <f>L180+J180</f>
        <v>30</v>
      </c>
      <c r="J180" s="659">
        <v>15</v>
      </c>
      <c r="K180" s="659"/>
      <c r="L180" s="659">
        <v>15</v>
      </c>
      <c r="M180" s="660">
        <f>H180-I180</f>
        <v>45</v>
      </c>
      <c r="N180" s="1599"/>
      <c r="O180" s="1600"/>
      <c r="P180" s="1601"/>
      <c r="Q180" s="1599">
        <f>G180</f>
        <v>2.5</v>
      </c>
      <c r="R180" s="1613"/>
      <c r="S180" s="1614"/>
      <c r="T180" s="600"/>
    </row>
    <row r="181" spans="1:20" s="1327" customFormat="1" ht="16.5">
      <c r="A181" s="1433" t="s">
        <v>202</v>
      </c>
      <c r="B181" s="1430" t="s">
        <v>191</v>
      </c>
      <c r="C181" s="1434"/>
      <c r="D181" s="1435"/>
      <c r="E181" s="1435"/>
      <c r="F181" s="1436"/>
      <c r="G181" s="1431">
        <v>2.5</v>
      </c>
      <c r="H181" s="1432">
        <f t="shared" si="15"/>
        <v>75</v>
      </c>
      <c r="I181" s="1441">
        <f>L181+J181</f>
        <v>36</v>
      </c>
      <c r="J181" s="1442">
        <v>18</v>
      </c>
      <c r="K181" s="1442"/>
      <c r="L181" s="1442">
        <v>18</v>
      </c>
      <c r="M181" s="1443">
        <f>H181-I181</f>
        <v>39</v>
      </c>
      <c r="N181" s="1824"/>
      <c r="O181" s="1825"/>
      <c r="P181" s="1826"/>
      <c r="Q181" s="1824"/>
      <c r="R181" s="1825">
        <f>G181</f>
        <v>2.5</v>
      </c>
      <c r="S181" s="1826"/>
      <c r="T181" s="1326"/>
    </row>
    <row r="182" spans="1:20" s="1450" customFormat="1" ht="16.5">
      <c r="A182" s="1451"/>
      <c r="B182" s="1452" t="s">
        <v>200</v>
      </c>
      <c r="C182" s="1453"/>
      <c r="D182" s="1454"/>
      <c r="E182" s="1454"/>
      <c r="F182" s="1455"/>
      <c r="G182" s="1456">
        <v>0</v>
      </c>
      <c r="H182" s="1457">
        <f t="shared" si="15"/>
        <v>0</v>
      </c>
      <c r="I182" s="1458"/>
      <c r="J182" s="1458"/>
      <c r="K182" s="1458"/>
      <c r="L182" s="1458"/>
      <c r="M182" s="1459"/>
      <c r="N182" s="1827"/>
      <c r="O182" s="1828"/>
      <c r="P182" s="1829"/>
      <c r="Q182" s="1827"/>
      <c r="R182" s="1828"/>
      <c r="S182" s="1830"/>
      <c r="T182" s="1449"/>
    </row>
    <row r="183" spans="1:20" s="1327" customFormat="1" ht="15" customHeight="1" thickBot="1">
      <c r="A183" s="1464"/>
      <c r="B183" s="1465"/>
      <c r="C183" s="1466"/>
      <c r="D183" s="1467"/>
      <c r="E183" s="1467"/>
      <c r="F183" s="1468"/>
      <c r="G183" s="1469"/>
      <c r="H183" s="1470"/>
      <c r="I183" s="1467"/>
      <c r="J183" s="1471"/>
      <c r="K183" s="1471"/>
      <c r="L183" s="1471"/>
      <c r="M183" s="1472"/>
      <c r="N183" s="1831"/>
      <c r="O183" s="1832"/>
      <c r="P183" s="1833"/>
      <c r="Q183" s="1831"/>
      <c r="R183" s="1834"/>
      <c r="S183" s="1835"/>
      <c r="T183" s="1326"/>
    </row>
    <row r="184" spans="1:20" ht="16.5">
      <c r="A184" s="618" t="s">
        <v>253</v>
      </c>
      <c r="B184" s="594" t="s">
        <v>192</v>
      </c>
      <c r="C184" s="682"/>
      <c r="D184" s="683"/>
      <c r="E184" s="683"/>
      <c r="F184" s="684"/>
      <c r="G184" s="708">
        <f>G185+G186</f>
        <v>5</v>
      </c>
      <c r="H184" s="623">
        <f t="shared" si="15"/>
        <v>150</v>
      </c>
      <c r="I184" s="683"/>
      <c r="J184" s="683"/>
      <c r="K184" s="683"/>
      <c r="L184" s="683"/>
      <c r="M184" s="699"/>
      <c r="N184" s="1781"/>
      <c r="O184" s="1782"/>
      <c r="P184" s="1783"/>
      <c r="Q184" s="1781"/>
      <c r="R184" s="1604"/>
      <c r="S184" s="1605"/>
      <c r="T184" s="600"/>
    </row>
    <row r="185" spans="1:20" ht="16.5">
      <c r="A185" s="643"/>
      <c r="B185" s="691" t="s">
        <v>200</v>
      </c>
      <c r="C185" s="692"/>
      <c r="D185" s="646"/>
      <c r="E185" s="646"/>
      <c r="F185" s="693"/>
      <c r="G185" s="711">
        <v>2.5</v>
      </c>
      <c r="H185" s="637">
        <f t="shared" si="15"/>
        <v>75</v>
      </c>
      <c r="I185" s="646"/>
      <c r="J185" s="646"/>
      <c r="K185" s="646"/>
      <c r="L185" s="646"/>
      <c r="M185" s="702"/>
      <c r="N185" s="1785"/>
      <c r="O185" s="1786"/>
      <c r="P185" s="1787"/>
      <c r="Q185" s="1785"/>
      <c r="R185" s="1836"/>
      <c r="S185" s="1837"/>
      <c r="T185" s="600"/>
    </row>
    <row r="186" spans="1:20" ht="17.25" thickBot="1">
      <c r="A186" s="653" t="s">
        <v>254</v>
      </c>
      <c r="B186" s="583" t="s">
        <v>52</v>
      </c>
      <c r="C186" s="654"/>
      <c r="D186" s="655">
        <v>4</v>
      </c>
      <c r="E186" s="655"/>
      <c r="F186" s="656"/>
      <c r="G186" s="714">
        <v>2.5</v>
      </c>
      <c r="H186" s="658">
        <f t="shared" si="15"/>
        <v>75</v>
      </c>
      <c r="I186" s="655">
        <f>L186+J186</f>
        <v>30</v>
      </c>
      <c r="J186" s="655">
        <v>15</v>
      </c>
      <c r="K186" s="655"/>
      <c r="L186" s="655">
        <v>15</v>
      </c>
      <c r="M186" s="660">
        <f>H186-I186</f>
        <v>45</v>
      </c>
      <c r="N186" s="1764"/>
      <c r="O186" s="1765"/>
      <c r="P186" s="1838"/>
      <c r="Q186" s="1839">
        <f>G186</f>
        <v>2.5</v>
      </c>
      <c r="R186" s="1840"/>
      <c r="S186" s="1841"/>
      <c r="T186" s="600"/>
    </row>
    <row r="187" spans="1:20" ht="16.5">
      <c r="A187" s="618" t="s">
        <v>255</v>
      </c>
      <c r="B187" s="587" t="s">
        <v>196</v>
      </c>
      <c r="C187" s="626"/>
      <c r="D187" s="624"/>
      <c r="E187" s="624"/>
      <c r="F187" s="667"/>
      <c r="G187" s="668">
        <f>G188+G189</f>
        <v>4.5</v>
      </c>
      <c r="H187" s="623">
        <f t="shared" si="15"/>
        <v>135</v>
      </c>
      <c r="I187" s="718"/>
      <c r="J187" s="624"/>
      <c r="K187" s="624"/>
      <c r="L187" s="624"/>
      <c r="M187" s="719"/>
      <c r="N187" s="1590"/>
      <c r="O187" s="1591"/>
      <c r="P187" s="1592"/>
      <c r="Q187" s="1590"/>
      <c r="R187" s="1593"/>
      <c r="S187" s="1594"/>
      <c r="T187" s="600"/>
    </row>
    <row r="188" spans="1:20" ht="16.5">
      <c r="A188" s="643"/>
      <c r="B188" s="691" t="s">
        <v>200</v>
      </c>
      <c r="C188" s="632"/>
      <c r="D188" s="638"/>
      <c r="E188" s="638"/>
      <c r="F188" s="644"/>
      <c r="G188" s="673">
        <v>2</v>
      </c>
      <c r="H188" s="637">
        <f t="shared" si="15"/>
        <v>60</v>
      </c>
      <c r="I188" s="720"/>
      <c r="J188" s="638"/>
      <c r="K188" s="638"/>
      <c r="L188" s="638"/>
      <c r="M188" s="721"/>
      <c r="N188" s="1595"/>
      <c r="O188" s="1596"/>
      <c r="P188" s="1597"/>
      <c r="Q188" s="1595"/>
      <c r="R188" s="1598"/>
      <c r="S188" s="1564"/>
      <c r="T188" s="600"/>
    </row>
    <row r="189" spans="1:20" ht="17.25" thickBot="1">
      <c r="A189" s="653" t="s">
        <v>256</v>
      </c>
      <c r="B189" s="583" t="s">
        <v>52</v>
      </c>
      <c r="C189" s="674"/>
      <c r="D189" s="659">
        <v>5</v>
      </c>
      <c r="E189" s="659"/>
      <c r="F189" s="722"/>
      <c r="G189" s="657">
        <v>2.5</v>
      </c>
      <c r="H189" s="658">
        <f t="shared" si="15"/>
        <v>75</v>
      </c>
      <c r="I189" s="655">
        <f>L189+J189</f>
        <v>30</v>
      </c>
      <c r="J189" s="659">
        <v>20</v>
      </c>
      <c r="K189" s="659"/>
      <c r="L189" s="659">
        <v>10</v>
      </c>
      <c r="M189" s="660">
        <f>H189-I189</f>
        <v>45</v>
      </c>
      <c r="N189" s="1602"/>
      <c r="O189" s="1822"/>
      <c r="P189" s="1823"/>
      <c r="Q189" s="1602"/>
      <c r="R189" s="1571">
        <f>G189</f>
        <v>2.5</v>
      </c>
      <c r="S189" s="1572"/>
      <c r="T189" s="600"/>
    </row>
    <row r="190" spans="1:20" ht="17.25" thickBot="1">
      <c r="A190" s="3368" t="s">
        <v>198</v>
      </c>
      <c r="B190" s="3369"/>
      <c r="C190" s="734"/>
      <c r="D190" s="734"/>
      <c r="E190" s="734"/>
      <c r="F190" s="735"/>
      <c r="G190" s="1480">
        <f>G161+G164+G171+G181+G158+G184+G175+G178+G168+G187+G151</f>
        <v>62</v>
      </c>
      <c r="H190" s="736">
        <f>H161+H164+H171+H181+H158+H184+H175+H178+H168+H187+H151</f>
        <v>1860</v>
      </c>
      <c r="I190" s="737"/>
      <c r="J190" s="738"/>
      <c r="K190" s="738"/>
      <c r="L190" s="738"/>
      <c r="M190" s="738"/>
      <c r="N190" s="1842"/>
      <c r="O190" s="1842"/>
      <c r="P190" s="1842"/>
      <c r="Q190" s="1842"/>
      <c r="R190" s="1842"/>
      <c r="S190" s="1843"/>
      <c r="T190" s="600"/>
    </row>
    <row r="191" spans="1:20" s="604" customFormat="1" ht="17.25" thickBot="1">
      <c r="A191" s="3349" t="s">
        <v>145</v>
      </c>
      <c r="B191" s="3350"/>
      <c r="C191" s="515"/>
      <c r="D191" s="515"/>
      <c r="E191" s="515"/>
      <c r="F191" s="516"/>
      <c r="G191" s="1481">
        <f>G157+G156+G155+G154+G153+G189+G170+G180+G177+G186+G160+G183+G174+G173+G167+G163+G166+G181</f>
        <v>45</v>
      </c>
      <c r="H191" s="518">
        <f aca="true" t="shared" si="16" ref="H191:M191">H157+H156+H155+H154+H153+H189+H170+H180+H177+H186+H160+H183+H174+H173+H167+H163</f>
        <v>1200</v>
      </c>
      <c r="I191" s="518">
        <f t="shared" si="16"/>
        <v>471</v>
      </c>
      <c r="J191" s="518">
        <f t="shared" si="16"/>
        <v>211</v>
      </c>
      <c r="K191" s="518">
        <f t="shared" si="16"/>
        <v>0</v>
      </c>
      <c r="L191" s="518">
        <f t="shared" si="16"/>
        <v>260</v>
      </c>
      <c r="M191" s="518">
        <f t="shared" si="16"/>
        <v>729</v>
      </c>
      <c r="N191" s="1075">
        <f aca="true" t="shared" si="17" ref="N191:S191">SUM(N151:N189)</f>
        <v>0</v>
      </c>
      <c r="O191" s="1075">
        <f t="shared" si="17"/>
        <v>7.5</v>
      </c>
      <c r="P191" s="1075">
        <f t="shared" si="17"/>
        <v>4</v>
      </c>
      <c r="Q191" s="1075">
        <f t="shared" si="17"/>
        <v>14</v>
      </c>
      <c r="R191" s="1478">
        <f t="shared" si="17"/>
        <v>16</v>
      </c>
      <c r="S191" s="1075">
        <f t="shared" si="17"/>
        <v>3.5</v>
      </c>
      <c r="T191" s="603"/>
    </row>
    <row r="192" spans="1:20" ht="17.25" thickBot="1">
      <c r="A192" s="3351" t="s">
        <v>123</v>
      </c>
      <c r="B192" s="3352"/>
      <c r="C192" s="182"/>
      <c r="D192" s="183"/>
      <c r="E192" s="183"/>
      <c r="F192" s="184"/>
      <c r="G192" s="1482">
        <f>G152+G188+G169+G179+G176+G185+G159+G182+G172+G165+G162</f>
        <v>17</v>
      </c>
      <c r="H192" s="518"/>
      <c r="I192" s="615"/>
      <c r="J192" s="615"/>
      <c r="K192" s="615"/>
      <c r="L192" s="615"/>
      <c r="M192" s="615"/>
      <c r="N192" s="615"/>
      <c r="O192" s="615">
        <f>N191+O191+P191</f>
        <v>11.5</v>
      </c>
      <c r="P192" s="615"/>
      <c r="Q192" s="615"/>
      <c r="R192" s="615">
        <f>Q191+R191+S191</f>
        <v>33.5</v>
      </c>
      <c r="S192" s="616"/>
      <c r="T192" s="600"/>
    </row>
    <row r="193" spans="1:20" ht="33">
      <c r="A193" s="868"/>
      <c r="B193" s="740"/>
      <c r="C193" s="413"/>
      <c r="D193" s="433"/>
      <c r="E193" s="433"/>
      <c r="F193" s="433"/>
      <c r="G193" s="741"/>
      <c r="H193" s="413"/>
      <c r="I193" s="416"/>
      <c r="J193" s="413" t="s">
        <v>304</v>
      </c>
      <c r="K193" s="413"/>
      <c r="L193" s="413"/>
      <c r="M193" s="641"/>
      <c r="N193" s="417"/>
      <c r="O193" s="1610">
        <f>O192+O113</f>
        <v>63.5</v>
      </c>
      <c r="P193" s="1610"/>
      <c r="Q193" s="1610"/>
      <c r="R193" s="1610">
        <f>R192+R113+G203+G208</f>
        <v>64.5</v>
      </c>
      <c r="S193" s="418"/>
      <c r="T193" s="600"/>
    </row>
    <row r="194" spans="1:19" ht="17.25" thickBot="1">
      <c r="A194" s="869"/>
      <c r="B194" s="742"/>
      <c r="S194" s="870"/>
    </row>
    <row r="195" spans="1:19" ht="19.5" thickBot="1">
      <c r="A195" s="3370" t="s">
        <v>159</v>
      </c>
      <c r="B195" s="3371"/>
      <c r="C195" s="3371"/>
      <c r="D195" s="3371"/>
      <c r="E195" s="3371"/>
      <c r="F195" s="3371"/>
      <c r="G195" s="3371"/>
      <c r="H195" s="3371"/>
      <c r="I195" s="3371"/>
      <c r="J195" s="3371"/>
      <c r="K195" s="3371"/>
      <c r="L195" s="3371"/>
      <c r="M195" s="3371"/>
      <c r="N195" s="3371"/>
      <c r="O195" s="3371"/>
      <c r="P195" s="3371"/>
      <c r="Q195" s="3371"/>
      <c r="R195" s="3371"/>
      <c r="S195" s="3372"/>
    </row>
    <row r="196" spans="1:28" ht="16.5">
      <c r="A196" s="746" t="s">
        <v>148</v>
      </c>
      <c r="B196" s="747" t="s">
        <v>65</v>
      </c>
      <c r="C196" s="626"/>
      <c r="D196" s="624"/>
      <c r="E196" s="624"/>
      <c r="F196" s="748"/>
      <c r="G196" s="749">
        <f>G197</f>
        <v>4</v>
      </c>
      <c r="H196" s="750">
        <f aca="true" t="shared" si="18" ref="H196:H201">G196*30</f>
        <v>120</v>
      </c>
      <c r="I196" s="751"/>
      <c r="J196" s="751"/>
      <c r="K196" s="751"/>
      <c r="L196" s="751"/>
      <c r="M196" s="752"/>
      <c r="N196" s="753"/>
      <c r="O196" s="754"/>
      <c r="P196" s="755"/>
      <c r="Q196" s="756"/>
      <c r="R196" s="757"/>
      <c r="S196" s="758"/>
      <c r="T196" s="600"/>
      <c r="U196" s="600"/>
      <c r="V196" s="600"/>
      <c r="W196" s="600"/>
      <c r="X196" s="600"/>
      <c r="Y196" s="600"/>
      <c r="Z196" s="600"/>
      <c r="AA196" s="600"/>
      <c r="AB196" s="600"/>
    </row>
    <row r="197" spans="1:28" ht="16.5">
      <c r="A197" s="759"/>
      <c r="B197" s="760" t="s">
        <v>51</v>
      </c>
      <c r="C197" s="632"/>
      <c r="D197" s="638"/>
      <c r="E197" s="638"/>
      <c r="F197" s="761"/>
      <c r="G197" s="762">
        <v>4</v>
      </c>
      <c r="H197" s="750">
        <f t="shared" si="18"/>
        <v>120</v>
      </c>
      <c r="I197" s="763"/>
      <c r="J197" s="763"/>
      <c r="K197" s="763"/>
      <c r="L197" s="763"/>
      <c r="M197" s="721"/>
      <c r="N197" s="764"/>
      <c r="O197" s="765"/>
      <c r="P197" s="766"/>
      <c r="Q197" s="767"/>
      <c r="R197" s="768"/>
      <c r="S197" s="769"/>
      <c r="T197" s="600"/>
      <c r="U197" s="600"/>
      <c r="V197" s="600"/>
      <c r="W197" s="600"/>
      <c r="X197" s="600"/>
      <c r="Y197" s="600"/>
      <c r="Z197" s="600"/>
      <c r="AA197" s="600"/>
      <c r="AB197" s="600"/>
    </row>
    <row r="198" spans="1:28" ht="16.5">
      <c r="A198" s="770" t="s">
        <v>149</v>
      </c>
      <c r="B198" s="771" t="s">
        <v>60</v>
      </c>
      <c r="C198" s="632"/>
      <c r="D198" s="638"/>
      <c r="E198" s="638"/>
      <c r="F198" s="761"/>
      <c r="G198" s="762">
        <v>4</v>
      </c>
      <c r="H198" s="750">
        <f t="shared" si="18"/>
        <v>120</v>
      </c>
      <c r="I198" s="763"/>
      <c r="J198" s="763"/>
      <c r="K198" s="763"/>
      <c r="L198" s="763"/>
      <c r="M198" s="721"/>
      <c r="N198" s="764"/>
      <c r="O198" s="765"/>
      <c r="P198" s="766"/>
      <c r="Q198" s="767"/>
      <c r="R198" s="768"/>
      <c r="S198" s="769"/>
      <c r="T198" s="600"/>
      <c r="U198" s="600"/>
      <c r="V198" s="600"/>
      <c r="W198" s="600"/>
      <c r="X198" s="600"/>
      <c r="Y198" s="600"/>
      <c r="Z198" s="600"/>
      <c r="AA198" s="600"/>
      <c r="AB198" s="600"/>
    </row>
    <row r="199" spans="1:28" ht="16.5">
      <c r="A199" s="759"/>
      <c r="B199" s="577" t="s">
        <v>51</v>
      </c>
      <c r="C199" s="632"/>
      <c r="D199" s="638"/>
      <c r="E199" s="638"/>
      <c r="F199" s="761"/>
      <c r="G199" s="762">
        <v>4</v>
      </c>
      <c r="H199" s="750">
        <f t="shared" si="18"/>
        <v>120</v>
      </c>
      <c r="I199" s="763"/>
      <c r="J199" s="763"/>
      <c r="K199" s="763"/>
      <c r="L199" s="763"/>
      <c r="M199" s="721"/>
      <c r="N199" s="764"/>
      <c r="O199" s="765"/>
      <c r="P199" s="766"/>
      <c r="Q199" s="767"/>
      <c r="R199" s="768"/>
      <c r="S199" s="769"/>
      <c r="T199" s="600"/>
      <c r="U199" s="600"/>
      <c r="V199" s="600"/>
      <c r="W199" s="600"/>
      <c r="X199" s="600"/>
      <c r="Y199" s="600"/>
      <c r="Z199" s="600"/>
      <c r="AA199" s="600"/>
      <c r="AB199" s="600"/>
    </row>
    <row r="200" spans="1:28" ht="16.5">
      <c r="A200" s="770" t="s">
        <v>150</v>
      </c>
      <c r="B200" s="772" t="s">
        <v>53</v>
      </c>
      <c r="C200" s="632"/>
      <c r="D200" s="638">
        <v>6</v>
      </c>
      <c r="E200" s="638"/>
      <c r="F200" s="761"/>
      <c r="G200" s="773">
        <v>4</v>
      </c>
      <c r="H200" s="750">
        <f t="shared" si="18"/>
        <v>120</v>
      </c>
      <c r="I200" s="3359" t="s">
        <v>176</v>
      </c>
      <c r="J200" s="3360"/>
      <c r="K200" s="3360"/>
      <c r="L200" s="3360"/>
      <c r="M200" s="3361"/>
      <c r="N200" s="764"/>
      <c r="O200" s="194"/>
      <c r="P200" s="774"/>
      <c r="Q200" s="775"/>
      <c r="R200" s="651"/>
      <c r="S200" s="479"/>
      <c r="T200" s="600"/>
      <c r="U200" s="600"/>
      <c r="V200" s="600"/>
      <c r="W200" s="600"/>
      <c r="X200" s="600"/>
      <c r="Y200" s="600"/>
      <c r="Z200" s="600"/>
      <c r="AA200" s="600"/>
      <c r="AB200" s="600"/>
    </row>
    <row r="201" spans="1:28" ht="17.25" thickBot="1">
      <c r="A201" s="770" t="s">
        <v>151</v>
      </c>
      <c r="B201" s="776" t="s">
        <v>20</v>
      </c>
      <c r="C201" s="777"/>
      <c r="D201" s="646">
        <v>6</v>
      </c>
      <c r="E201" s="646"/>
      <c r="F201" s="693"/>
      <c r="G201" s="773">
        <v>6.5</v>
      </c>
      <c r="H201" s="750">
        <f t="shared" si="18"/>
        <v>195</v>
      </c>
      <c r="I201" s="3359" t="s">
        <v>174</v>
      </c>
      <c r="J201" s="3360"/>
      <c r="K201" s="3360"/>
      <c r="L201" s="3360"/>
      <c r="M201" s="3361"/>
      <c r="N201" s="764"/>
      <c r="O201" s="194"/>
      <c r="P201" s="774"/>
      <c r="Q201" s="775"/>
      <c r="R201" s="651"/>
      <c r="S201" s="479"/>
      <c r="T201" s="600"/>
      <c r="U201" s="600"/>
      <c r="V201" s="600"/>
      <c r="W201" s="600"/>
      <c r="X201" s="600"/>
      <c r="Y201" s="600"/>
      <c r="Z201" s="600"/>
      <c r="AA201" s="600"/>
      <c r="AB201" s="600"/>
    </row>
    <row r="202" spans="1:28" ht="17.25" thickBot="1">
      <c r="A202" s="3347" t="s">
        <v>152</v>
      </c>
      <c r="B202" s="3348"/>
      <c r="C202" s="515"/>
      <c r="D202" s="515"/>
      <c r="E202" s="515"/>
      <c r="F202" s="516"/>
      <c r="G202" s="517">
        <f>G201+G200+G198+G196</f>
        <v>18.5</v>
      </c>
      <c r="H202" s="778">
        <f>H201+H200+H198+H196</f>
        <v>555</v>
      </c>
      <c r="I202" s="779"/>
      <c r="J202" s="780"/>
      <c r="K202" s="780"/>
      <c r="L202" s="780"/>
      <c r="M202" s="781"/>
      <c r="N202" s="782"/>
      <c r="O202" s="519"/>
      <c r="P202" s="519"/>
      <c r="Q202" s="519"/>
      <c r="R202" s="519"/>
      <c r="S202" s="520"/>
      <c r="T202" s="600"/>
      <c r="U202" s="600"/>
      <c r="V202" s="600"/>
      <c r="W202" s="600"/>
      <c r="X202" s="600"/>
      <c r="Y202" s="600"/>
      <c r="Z202" s="600"/>
      <c r="AA202" s="600"/>
      <c r="AB202" s="600"/>
    </row>
    <row r="203" spans="1:28" ht="17.25" thickBot="1">
      <c r="A203" s="3349" t="s">
        <v>145</v>
      </c>
      <c r="B203" s="3350"/>
      <c r="C203" s="515"/>
      <c r="D203" s="515"/>
      <c r="E203" s="515"/>
      <c r="F203" s="516"/>
      <c r="G203" s="517">
        <f>G201+G200</f>
        <v>10.5</v>
      </c>
      <c r="H203" s="778">
        <f>H201+H200</f>
        <v>315</v>
      </c>
      <c r="I203" s="783"/>
      <c r="J203" s="784"/>
      <c r="K203" s="784"/>
      <c r="L203" s="784"/>
      <c r="M203" s="785"/>
      <c r="N203" s="786">
        <f aca="true" t="shared" si="19" ref="N203:S203">SUM(N196:N201)</f>
        <v>0</v>
      </c>
      <c r="O203" s="786">
        <f t="shared" si="19"/>
        <v>0</v>
      </c>
      <c r="P203" s="786">
        <f t="shared" si="19"/>
        <v>0</v>
      </c>
      <c r="Q203" s="786">
        <f t="shared" si="19"/>
        <v>0</v>
      </c>
      <c r="R203" s="786">
        <f t="shared" si="19"/>
        <v>0</v>
      </c>
      <c r="S203" s="786">
        <f t="shared" si="19"/>
        <v>0</v>
      </c>
      <c r="T203" s="600"/>
      <c r="U203" s="600"/>
      <c r="V203" s="600"/>
      <c r="W203" s="600"/>
      <c r="X203" s="600"/>
      <c r="Y203" s="600"/>
      <c r="Z203" s="600"/>
      <c r="AA203" s="600"/>
      <c r="AB203" s="600"/>
    </row>
    <row r="204" spans="1:28" ht="17.25" thickBot="1">
      <c r="A204" s="3351" t="s">
        <v>123</v>
      </c>
      <c r="B204" s="3352"/>
      <c r="C204" s="182"/>
      <c r="D204" s="183"/>
      <c r="E204" s="183"/>
      <c r="F204" s="184"/>
      <c r="G204" s="521">
        <f>G197+G199</f>
        <v>8</v>
      </c>
      <c r="H204" s="787"/>
      <c r="I204" s="788"/>
      <c r="J204" s="789"/>
      <c r="K204" s="789"/>
      <c r="L204" s="789"/>
      <c r="M204" s="790"/>
      <c r="N204" s="791"/>
      <c r="O204" s="523"/>
      <c r="P204" s="523"/>
      <c r="Q204" s="523"/>
      <c r="R204" s="523"/>
      <c r="S204" s="524"/>
      <c r="T204" s="600"/>
      <c r="U204" s="600"/>
      <c r="V204" s="600"/>
      <c r="W204" s="600"/>
      <c r="X204" s="600"/>
      <c r="Y204" s="600"/>
      <c r="Z204" s="600"/>
      <c r="AA204" s="600"/>
      <c r="AB204" s="600"/>
    </row>
    <row r="205" spans="1:19" ht="19.5" thickBot="1">
      <c r="A205" s="3362" t="s">
        <v>160</v>
      </c>
      <c r="B205" s="3363"/>
      <c r="C205" s="3363"/>
      <c r="D205" s="3363"/>
      <c r="E205" s="3363"/>
      <c r="F205" s="3363"/>
      <c r="G205" s="3363"/>
      <c r="H205" s="3363"/>
      <c r="I205" s="3363"/>
      <c r="J205" s="3363"/>
      <c r="K205" s="3363"/>
      <c r="L205" s="3363"/>
      <c r="M205" s="3363"/>
      <c r="N205" s="3363"/>
      <c r="O205" s="3363"/>
      <c r="P205" s="3363"/>
      <c r="Q205" s="3363"/>
      <c r="R205" s="3363"/>
      <c r="S205" s="3364"/>
    </row>
    <row r="206" spans="1:19" ht="17.25" thickBot="1">
      <c r="A206" s="871" t="s">
        <v>153</v>
      </c>
      <c r="B206" s="792" t="s">
        <v>66</v>
      </c>
      <c r="C206" s="793"/>
      <c r="D206" s="267">
        <v>6</v>
      </c>
      <c r="E206" s="267"/>
      <c r="F206" s="794"/>
      <c r="G206" s="795">
        <v>1.5</v>
      </c>
      <c r="H206" s="796">
        <f>G206*30</f>
        <v>45</v>
      </c>
      <c r="I206" s="797"/>
      <c r="J206" s="798"/>
      <c r="K206" s="798"/>
      <c r="L206" s="798"/>
      <c r="M206" s="799"/>
      <c r="N206" s="800"/>
      <c r="O206" s="801"/>
      <c r="P206" s="802"/>
      <c r="Q206" s="803"/>
      <c r="R206" s="804"/>
      <c r="S206" s="805"/>
    </row>
    <row r="207" spans="1:19" ht="17.25" thickBot="1">
      <c r="A207" s="3347" t="s">
        <v>154</v>
      </c>
      <c r="B207" s="3348"/>
      <c r="C207" s="515"/>
      <c r="D207" s="515"/>
      <c r="E207" s="515"/>
      <c r="F207" s="516"/>
      <c r="G207" s="517">
        <f>G206</f>
        <v>1.5</v>
      </c>
      <c r="H207" s="796">
        <f>G207*30</f>
        <v>45</v>
      </c>
      <c r="I207" s="779"/>
      <c r="J207" s="780"/>
      <c r="K207" s="780"/>
      <c r="L207" s="780"/>
      <c r="M207" s="781"/>
      <c r="N207" s="782"/>
      <c r="O207" s="519"/>
      <c r="P207" s="519"/>
      <c r="Q207" s="519"/>
      <c r="R207" s="519"/>
      <c r="S207" s="520"/>
    </row>
    <row r="208" spans="1:19" ht="17.25" thickBot="1">
      <c r="A208" s="3349" t="s">
        <v>145</v>
      </c>
      <c r="B208" s="3350"/>
      <c r="C208" s="515"/>
      <c r="D208" s="515"/>
      <c r="E208" s="515"/>
      <c r="F208" s="516"/>
      <c r="G208" s="517">
        <f>G206</f>
        <v>1.5</v>
      </c>
      <c r="H208" s="796">
        <f>G208*30</f>
        <v>45</v>
      </c>
      <c r="I208" s="783"/>
      <c r="J208" s="784"/>
      <c r="K208" s="784"/>
      <c r="L208" s="784"/>
      <c r="M208" s="785"/>
      <c r="N208" s="786">
        <f aca="true" t="shared" si="20" ref="N208:S208">SUM(N206:N206)</f>
        <v>0</v>
      </c>
      <c r="O208" s="786">
        <f t="shared" si="20"/>
        <v>0</v>
      </c>
      <c r="P208" s="786">
        <f t="shared" si="20"/>
        <v>0</v>
      </c>
      <c r="Q208" s="786">
        <f t="shared" si="20"/>
        <v>0</v>
      </c>
      <c r="R208" s="786">
        <f t="shared" si="20"/>
        <v>0</v>
      </c>
      <c r="S208" s="786">
        <f t="shared" si="20"/>
        <v>0</v>
      </c>
    </row>
    <row r="209" spans="1:19" ht="17.25" thickBot="1">
      <c r="A209" s="3351" t="s">
        <v>123</v>
      </c>
      <c r="B209" s="3352"/>
      <c r="C209" s="182"/>
      <c r="D209" s="183"/>
      <c r="E209" s="183"/>
      <c r="F209" s="184"/>
      <c r="G209" s="521">
        <v>0</v>
      </c>
      <c r="H209" s="787"/>
      <c r="I209" s="788"/>
      <c r="J209" s="789"/>
      <c r="K209" s="789"/>
      <c r="L209" s="789"/>
      <c r="M209" s="790"/>
      <c r="N209" s="791"/>
      <c r="O209" s="523"/>
      <c r="P209" s="523"/>
      <c r="Q209" s="523"/>
      <c r="R209" s="523"/>
      <c r="S209" s="524"/>
    </row>
    <row r="210" spans="1:19" ht="16.5">
      <c r="A210" s="872"/>
      <c r="B210" s="806"/>
      <c r="C210" s="806"/>
      <c r="D210" s="807"/>
      <c r="E210" s="807"/>
      <c r="F210" s="808"/>
      <c r="G210" s="525"/>
      <c r="H210" s="525"/>
      <c r="I210" s="525"/>
      <c r="J210" s="525"/>
      <c r="K210" s="525"/>
      <c r="L210" s="525"/>
      <c r="M210" s="525"/>
      <c r="N210" s="525"/>
      <c r="O210" s="525"/>
      <c r="P210" s="525"/>
      <c r="Q210" s="525"/>
      <c r="R210" s="525"/>
      <c r="S210" s="873"/>
    </row>
    <row r="211" spans="1:4" s="842" customFormat="1" ht="17.25" thickBot="1">
      <c r="A211" s="841"/>
      <c r="D211" s="843"/>
    </row>
    <row r="212" spans="1:53" s="812" customFormat="1" ht="17.25" thickBot="1">
      <c r="A212" s="3353" t="s">
        <v>297</v>
      </c>
      <c r="B212" s="3353"/>
      <c r="C212" s="3353"/>
      <c r="D212" s="3353"/>
      <c r="E212" s="3353"/>
      <c r="F212" s="3353"/>
      <c r="G212" s="809">
        <f>G207+G202+G146+G110+G100+G53+G27</f>
        <v>208</v>
      </c>
      <c r="H212" s="810">
        <f>G212*30</f>
        <v>6240</v>
      </c>
      <c r="I212" s="809"/>
      <c r="J212" s="809"/>
      <c r="K212" s="809"/>
      <c r="L212" s="809"/>
      <c r="M212" s="809"/>
      <c r="N212" s="809"/>
      <c r="O212" s="809"/>
      <c r="P212" s="809"/>
      <c r="Q212" s="809"/>
      <c r="R212" s="809"/>
      <c r="S212" s="809"/>
      <c r="T212" s="811"/>
      <c r="U212" s="811"/>
      <c r="V212" s="811"/>
      <c r="W212" s="811"/>
      <c r="X212" s="811"/>
      <c r="Y212" s="811"/>
      <c r="Z212" s="811"/>
      <c r="AA212" s="811"/>
      <c r="AB212" s="811"/>
      <c r="AC212" s="811"/>
      <c r="AD212" s="811"/>
      <c r="AE212" s="811"/>
      <c r="AF212" s="811"/>
      <c r="AG212" s="811"/>
      <c r="AH212" s="811"/>
      <c r="AI212" s="811"/>
      <c r="AJ212" s="811"/>
      <c r="AK212" s="811"/>
      <c r="AL212" s="811"/>
      <c r="AM212" s="811"/>
      <c r="AN212" s="811"/>
      <c r="AO212" s="811"/>
      <c r="AP212" s="811"/>
      <c r="AQ212" s="811"/>
      <c r="AR212" s="811"/>
      <c r="AS212" s="811"/>
      <c r="AT212" s="811"/>
      <c r="AU212" s="811"/>
      <c r="AV212" s="811"/>
      <c r="AW212" s="811"/>
      <c r="AX212" s="811"/>
      <c r="AY212" s="811"/>
      <c r="AZ212" s="811"/>
      <c r="BA212" s="811"/>
    </row>
    <row r="213" spans="1:53" s="812" customFormat="1" ht="17.25" customHeight="1" thickBot="1">
      <c r="A213" s="3354" t="s">
        <v>145</v>
      </c>
      <c r="B213" s="3355"/>
      <c r="C213" s="3355"/>
      <c r="D213" s="3355"/>
      <c r="E213" s="3355"/>
      <c r="F213" s="3356"/>
      <c r="G213" s="517">
        <f>G208+G203+G147+G111+G101+G54+G28</f>
        <v>125</v>
      </c>
      <c r="H213" s="844">
        <f>G213*30</f>
        <v>3750</v>
      </c>
      <c r="I213" s="518">
        <f>I$208+I$203+I$147+I$111+I$101+I$54+I$28</f>
        <v>1409</v>
      </c>
      <c r="J213" s="518">
        <f>J208+J203+J147+J111+J101+J54+J28</f>
        <v>790</v>
      </c>
      <c r="K213" s="518">
        <f>K208+K203+K147+K111+K101+K54+K28</f>
        <v>48</v>
      </c>
      <c r="L213" s="518">
        <f>L208+L203+L147+L111+L101+L54+L28</f>
        <v>571</v>
      </c>
      <c r="M213" s="518">
        <f>M208+M203+M147+M111+M101+M54+M28</f>
        <v>1692</v>
      </c>
      <c r="N213" s="517"/>
      <c r="O213" s="518"/>
      <c r="P213" s="518"/>
      <c r="Q213" s="518"/>
      <c r="R213" s="518"/>
      <c r="S213" s="518"/>
      <c r="T213" s="811"/>
      <c r="U213" s="811"/>
      <c r="V213" s="811"/>
      <c r="W213" s="811"/>
      <c r="X213" s="811"/>
      <c r="Y213" s="811"/>
      <c r="Z213" s="811"/>
      <c r="AA213" s="811"/>
      <c r="AB213" s="811"/>
      <c r="AC213" s="811"/>
      <c r="AD213" s="811"/>
      <c r="AE213" s="811"/>
      <c r="AF213" s="811"/>
      <c r="AG213" s="811"/>
      <c r="AH213" s="811"/>
      <c r="AI213" s="811"/>
      <c r="AJ213" s="811"/>
      <c r="AK213" s="811"/>
      <c r="AL213" s="811"/>
      <c r="AM213" s="811"/>
      <c r="AN213" s="811"/>
      <c r="AO213" s="811"/>
      <c r="AP213" s="811"/>
      <c r="AQ213" s="811"/>
      <c r="AR213" s="811"/>
      <c r="AS213" s="811"/>
      <c r="AT213" s="811"/>
      <c r="AU213" s="811"/>
      <c r="AV213" s="811"/>
      <c r="AW213" s="811"/>
      <c r="AX213" s="811"/>
      <c r="AY213" s="811"/>
      <c r="AZ213" s="811"/>
      <c r="BA213" s="811"/>
    </row>
    <row r="214" spans="1:19" s="813" customFormat="1" ht="17.25" customHeight="1" thickBot="1">
      <c r="A214" s="3351" t="s">
        <v>123</v>
      </c>
      <c r="B214" s="3357"/>
      <c r="C214" s="3357"/>
      <c r="D214" s="3357"/>
      <c r="E214" s="3357"/>
      <c r="F214" s="3358"/>
      <c r="G214" s="517">
        <f>G209+G204+G148+G112+G102+G55+G29</f>
        <v>83</v>
      </c>
      <c r="H214" s="844"/>
      <c r="I214" s="788"/>
      <c r="J214" s="789"/>
      <c r="K214" s="789"/>
      <c r="L214" s="789"/>
      <c r="M214" s="790"/>
      <c r="N214" s="791"/>
      <c r="O214" s="523"/>
      <c r="P214" s="523"/>
      <c r="Q214" s="523"/>
      <c r="R214" s="523"/>
      <c r="S214" s="524"/>
    </row>
    <row r="215" spans="1:25" s="813" customFormat="1" ht="17.25" thickBot="1">
      <c r="A215" s="3344" t="s">
        <v>155</v>
      </c>
      <c r="B215" s="3345"/>
      <c r="C215" s="3345"/>
      <c r="D215" s="3345"/>
      <c r="E215" s="3345"/>
      <c r="F215" s="3345"/>
      <c r="G215" s="3345"/>
      <c r="H215" s="3345"/>
      <c r="I215" s="3345"/>
      <c r="J215" s="3345"/>
      <c r="K215" s="3345"/>
      <c r="L215" s="3345"/>
      <c r="M215" s="3346"/>
      <c r="N215" s="814">
        <v>1</v>
      </c>
      <c r="O215" s="815">
        <v>2</v>
      </c>
      <c r="P215" s="815">
        <v>3</v>
      </c>
      <c r="Q215" s="815">
        <v>4</v>
      </c>
      <c r="R215" s="815">
        <v>5</v>
      </c>
      <c r="S215" s="816">
        <v>6</v>
      </c>
      <c r="T215" s="817"/>
      <c r="U215" s="817"/>
      <c r="V215" s="817"/>
      <c r="W215" s="817"/>
      <c r="X215" s="817"/>
      <c r="Y215" s="817"/>
    </row>
    <row r="216" spans="1:25" s="813" customFormat="1" ht="17.25" thickBot="1">
      <c r="A216" s="3326" t="s">
        <v>156</v>
      </c>
      <c r="B216" s="3327"/>
      <c r="C216" s="3327"/>
      <c r="D216" s="3327"/>
      <c r="E216" s="3327"/>
      <c r="F216" s="3327"/>
      <c r="G216" s="3327"/>
      <c r="H216" s="3327"/>
      <c r="I216" s="3327"/>
      <c r="J216" s="3327"/>
      <c r="K216" s="3327"/>
      <c r="L216" s="3327"/>
      <c r="M216" s="3327"/>
      <c r="N216" s="818">
        <f>N$208+N$203+N$147+N$101+N$54+N$28</f>
        <v>27</v>
      </c>
      <c r="O216" s="818">
        <f>O208+O203+O147+O101+O54+O28</f>
        <v>17.5</v>
      </c>
      <c r="P216" s="818">
        <f>P208+P203+P147+P101+P54+P28</f>
        <v>18.5</v>
      </c>
      <c r="Q216" s="818">
        <f>Q208+Q203+Q147+Q101+Q54+Q28</f>
        <v>24.5</v>
      </c>
      <c r="R216" s="818">
        <f>R208+R203+R147+R101+R54+R28</f>
        <v>16</v>
      </c>
      <c r="S216" s="818">
        <f>S208+S203+S147+S101+S54+S28</f>
        <v>9.5</v>
      </c>
      <c r="T216" s="819"/>
      <c r="U216" s="819"/>
      <c r="V216" s="819"/>
      <c r="W216" s="819"/>
      <c r="X216" s="819"/>
      <c r="Y216" s="819"/>
    </row>
    <row r="217" spans="1:25" s="813" customFormat="1" ht="16.5">
      <c r="A217" s="3328" t="s">
        <v>28</v>
      </c>
      <c r="B217" s="3329"/>
      <c r="C217" s="3329"/>
      <c r="D217" s="3329"/>
      <c r="E217" s="3329"/>
      <c r="F217" s="3329"/>
      <c r="G217" s="3329"/>
      <c r="H217" s="3329"/>
      <c r="I217" s="3329"/>
      <c r="J217" s="3329"/>
      <c r="K217" s="3329"/>
      <c r="L217" s="3329"/>
      <c r="M217" s="3330"/>
      <c r="N217" s="820">
        <v>4</v>
      </c>
      <c r="O217" s="821">
        <v>2</v>
      </c>
      <c r="P217" s="822">
        <v>3</v>
      </c>
      <c r="Q217" s="1067">
        <v>4</v>
      </c>
      <c r="R217" s="821">
        <v>3</v>
      </c>
      <c r="S217" s="822">
        <v>1</v>
      </c>
      <c r="T217" s="823"/>
      <c r="U217" s="824"/>
      <c r="V217" s="824"/>
      <c r="W217" s="824"/>
      <c r="X217" s="824"/>
      <c r="Y217" s="824"/>
    </row>
    <row r="218" spans="1:25" s="813" customFormat="1" ht="16.5">
      <c r="A218" s="3331" t="s">
        <v>157</v>
      </c>
      <c r="B218" s="3332"/>
      <c r="C218" s="3332"/>
      <c r="D218" s="3332"/>
      <c r="E218" s="3332"/>
      <c r="F218" s="3332"/>
      <c r="G218" s="3332"/>
      <c r="H218" s="3332"/>
      <c r="I218" s="3332"/>
      <c r="J218" s="3332"/>
      <c r="K218" s="3332"/>
      <c r="L218" s="3332"/>
      <c r="M218" s="3333"/>
      <c r="N218" s="826">
        <v>5</v>
      </c>
      <c r="O218" s="827">
        <v>4</v>
      </c>
      <c r="P218" s="828">
        <v>3</v>
      </c>
      <c r="Q218" s="1068">
        <v>3</v>
      </c>
      <c r="R218" s="827">
        <v>1</v>
      </c>
      <c r="S218" s="828">
        <v>3</v>
      </c>
      <c r="T218" s="823"/>
      <c r="U218" s="824"/>
      <c r="V218" s="824"/>
      <c r="W218" s="824"/>
      <c r="X218" s="824"/>
      <c r="Y218" s="824"/>
    </row>
    <row r="219" spans="1:25" s="813" customFormat="1" ht="16.5">
      <c r="A219" s="3331" t="s">
        <v>158</v>
      </c>
      <c r="B219" s="3332"/>
      <c r="C219" s="3332"/>
      <c r="D219" s="3332"/>
      <c r="E219" s="3332"/>
      <c r="F219" s="3332"/>
      <c r="G219" s="3332"/>
      <c r="H219" s="3332"/>
      <c r="I219" s="3332"/>
      <c r="J219" s="3332"/>
      <c r="K219" s="3332"/>
      <c r="L219" s="3332"/>
      <c r="M219" s="3333"/>
      <c r="N219" s="825"/>
      <c r="O219" s="829"/>
      <c r="P219" s="830"/>
      <c r="Q219" s="1069"/>
      <c r="R219" s="829"/>
      <c r="S219" s="830"/>
      <c r="T219" s="831"/>
      <c r="U219" s="832"/>
      <c r="V219" s="832"/>
      <c r="W219" s="832"/>
      <c r="X219" s="832"/>
      <c r="Y219" s="832"/>
    </row>
    <row r="220" spans="1:19" s="813" customFormat="1" ht="17.25" thickBot="1">
      <c r="A220" s="3319" t="s">
        <v>74</v>
      </c>
      <c r="B220" s="3320"/>
      <c r="C220" s="3320"/>
      <c r="D220" s="3320"/>
      <c r="E220" s="3320"/>
      <c r="F220" s="3320"/>
      <c r="G220" s="3320"/>
      <c r="H220" s="3320"/>
      <c r="I220" s="3320"/>
      <c r="J220" s="3320"/>
      <c r="K220" s="3320"/>
      <c r="L220" s="3320"/>
      <c r="M220" s="3321"/>
      <c r="N220" s="833"/>
      <c r="O220" s="834"/>
      <c r="P220" s="835">
        <v>1</v>
      </c>
      <c r="Q220" s="1070">
        <v>1</v>
      </c>
      <c r="R220" s="834">
        <v>1</v>
      </c>
      <c r="S220" s="835"/>
    </row>
    <row r="221" spans="1:20" s="813" customFormat="1" ht="17.25" thickBot="1">
      <c r="A221" s="836"/>
      <c r="B221" s="837"/>
      <c r="C221" s="838"/>
      <c r="D221" s="3334"/>
      <c r="E221" s="3334"/>
      <c r="F221" s="3334"/>
      <c r="G221" s="839"/>
      <c r="H221" s="3335"/>
      <c r="I221" s="3335"/>
      <c r="J221" s="3335"/>
      <c r="K221" s="3335"/>
      <c r="L221" s="840"/>
      <c r="M221" s="874">
        <f>N221+Q221</f>
        <v>126.5</v>
      </c>
      <c r="N221" s="3336">
        <f>G33+G18+G22+G36+G39+G40+G43+G46+G49+G52+G59+G63+G66+G73+G86+G89+G92+G98+G167+G153+G154+G160+G166+G23</f>
        <v>63.5</v>
      </c>
      <c r="O221" s="3337"/>
      <c r="P221" s="3338"/>
      <c r="Q221" s="3339">
        <f>G14+G60+G67+G70+G76+G80+G83+G95+G99+G155+G156+G157+G163+G170+G173+G174+G177+G180+G183+G186+G189+G200+G201+G206</f>
        <v>63</v>
      </c>
      <c r="R221" s="3340"/>
      <c r="S221" s="3341"/>
      <c r="T221" s="849">
        <f>N221+Q221</f>
        <v>126.5</v>
      </c>
    </row>
    <row r="222" spans="1:20" s="813" customFormat="1" ht="16.5">
      <c r="A222" s="836"/>
      <c r="B222" s="837"/>
      <c r="C222" s="838"/>
      <c r="D222" s="838"/>
      <c r="E222" s="838"/>
      <c r="F222" s="838"/>
      <c r="G222" s="839"/>
      <c r="H222" s="839"/>
      <c r="I222" s="839"/>
      <c r="J222" s="839"/>
      <c r="K222" s="839"/>
      <c r="L222" s="840"/>
      <c r="M222" s="874"/>
      <c r="N222" s="1496"/>
      <c r="O222" s="1497"/>
      <c r="P222" s="1497"/>
      <c r="Q222" s="1498"/>
      <c r="R222" s="1499"/>
      <c r="S222" s="1499"/>
      <c r="T222" s="849"/>
    </row>
    <row r="223" spans="1:20" s="813" customFormat="1" ht="16.5">
      <c r="A223" s="3342" t="s">
        <v>298</v>
      </c>
      <c r="B223" s="3342"/>
      <c r="C223" s="3342"/>
      <c r="D223" s="3342"/>
      <c r="E223" s="3342"/>
      <c r="F223" s="3342"/>
      <c r="G223" s="1511">
        <f>G27+G53+G100+G190+G202+G207+G110</f>
        <v>207.5</v>
      </c>
      <c r="H223" s="1512">
        <f>G223*30</f>
        <v>6225</v>
      </c>
      <c r="I223" s="1513">
        <f>I$208+I$203+I$191+I$111+I$101+I$54+I$28</f>
        <v>1432</v>
      </c>
      <c r="J223" s="1513">
        <f>J$208+J$203+J$191+J$111+J$101+J$54+J$28</f>
        <v>729</v>
      </c>
      <c r="K223" s="1513">
        <f>K$208+K$203+K$191+K$111+K$101+K$54+K$28</f>
        <v>48</v>
      </c>
      <c r="L223" s="1513">
        <f>L$208+L$203+L$191+L$111+L$101+L$54+L$28</f>
        <v>655</v>
      </c>
      <c r="M223" s="1513">
        <f>M$208+M$203+M$191+M$111+M$101+M$54+M$28</f>
        <v>1824</v>
      </c>
      <c r="N223" s="1504"/>
      <c r="O223" s="1503"/>
      <c r="P223" s="1503"/>
      <c r="Q223" s="1505"/>
      <c r="R223" s="1506"/>
      <c r="S223" s="1506"/>
      <c r="T223" s="849"/>
    </row>
    <row r="224" spans="1:20" s="813" customFormat="1" ht="17.25" customHeight="1">
      <c r="A224" s="3343" t="s">
        <v>145</v>
      </c>
      <c r="B224" s="3343"/>
      <c r="C224" s="3343"/>
      <c r="D224" s="3343"/>
      <c r="E224" s="3343"/>
      <c r="F224" s="3343"/>
      <c r="G224" s="1511">
        <f>G28+G54+G101+G191+G203+G208+G111</f>
        <v>128</v>
      </c>
      <c r="H224" s="1516">
        <f>G224*30</f>
        <v>3840</v>
      </c>
      <c r="I224" s="371"/>
      <c r="J224" s="371"/>
      <c r="K224" s="371"/>
      <c r="L224" s="1514"/>
      <c r="M224" s="1515"/>
      <c r="N224" s="1504"/>
      <c r="O224" s="1503"/>
      <c r="P224" s="1503"/>
      <c r="Q224" s="1505"/>
      <c r="R224" s="1506"/>
      <c r="S224" s="1506"/>
      <c r="T224" s="849"/>
    </row>
    <row r="225" spans="1:20" s="813" customFormat="1" ht="17.25" customHeight="1">
      <c r="A225" s="3322" t="s">
        <v>123</v>
      </c>
      <c r="B225" s="3322"/>
      <c r="C225" s="3322"/>
      <c r="D225" s="3322"/>
      <c r="E225" s="3322"/>
      <c r="F225" s="3322"/>
      <c r="G225" s="1511">
        <f>G29+G55+G102+G192+G204+G209+G112</f>
        <v>79.5</v>
      </c>
      <c r="H225" s="371"/>
      <c r="I225" s="371"/>
      <c r="J225" s="371"/>
      <c r="K225" s="371"/>
      <c r="L225" s="1514"/>
      <c r="M225" s="1515"/>
      <c r="N225" s="1504"/>
      <c r="O225" s="1503"/>
      <c r="P225" s="1503"/>
      <c r="Q225" s="1505"/>
      <c r="R225" s="1506"/>
      <c r="S225" s="1506"/>
      <c r="T225" s="849"/>
    </row>
    <row r="226" spans="1:20" s="813" customFormat="1" ht="17.25" thickBot="1">
      <c r="A226" s="3323" t="s">
        <v>155</v>
      </c>
      <c r="B226" s="3324"/>
      <c r="C226" s="3324"/>
      <c r="D226" s="3324"/>
      <c r="E226" s="3324"/>
      <c r="F226" s="3324"/>
      <c r="G226" s="3324"/>
      <c r="H226" s="3324"/>
      <c r="I226" s="3324"/>
      <c r="J226" s="3324"/>
      <c r="K226" s="3324"/>
      <c r="L226" s="3324"/>
      <c r="M226" s="3325"/>
      <c r="N226" s="1508">
        <v>1</v>
      </c>
      <c r="O226" s="1509">
        <v>2</v>
      </c>
      <c r="P226" s="1509">
        <v>3</v>
      </c>
      <c r="Q226" s="1509">
        <v>4</v>
      </c>
      <c r="R226" s="1509">
        <v>5</v>
      </c>
      <c r="S226" s="1510">
        <v>6</v>
      </c>
      <c r="T226" s="849"/>
    </row>
    <row r="227" spans="1:20" s="813" customFormat="1" ht="17.25" thickBot="1">
      <c r="A227" s="3326" t="s">
        <v>156</v>
      </c>
      <c r="B227" s="3327"/>
      <c r="C227" s="3327"/>
      <c r="D227" s="3327"/>
      <c r="E227" s="3327"/>
      <c r="F227" s="3327"/>
      <c r="G227" s="3327"/>
      <c r="H227" s="3327"/>
      <c r="I227" s="3327"/>
      <c r="J227" s="3327"/>
      <c r="K227" s="3327"/>
      <c r="L227" s="3327"/>
      <c r="M227" s="3327"/>
      <c r="N227" s="1501">
        <f aca="true" t="shared" si="21" ref="N227:S227">N$208+N$203+N$191+N$101+N$54+N$28</f>
        <v>27</v>
      </c>
      <c r="O227" s="1501">
        <f t="shared" si="21"/>
        <v>17.5</v>
      </c>
      <c r="P227" s="1501">
        <f t="shared" si="21"/>
        <v>19</v>
      </c>
      <c r="Q227" s="1501">
        <f t="shared" si="21"/>
        <v>26</v>
      </c>
      <c r="R227" s="1501">
        <f t="shared" si="21"/>
        <v>17.5</v>
      </c>
      <c r="S227" s="1501">
        <f t="shared" si="21"/>
        <v>9</v>
      </c>
      <c r="T227" s="849"/>
    </row>
    <row r="228" spans="1:20" s="813" customFormat="1" ht="16.5">
      <c r="A228" s="3328" t="s">
        <v>28</v>
      </c>
      <c r="B228" s="3329"/>
      <c r="C228" s="3329"/>
      <c r="D228" s="3329"/>
      <c r="E228" s="3329"/>
      <c r="F228" s="3329"/>
      <c r="G228" s="3329"/>
      <c r="H228" s="3329"/>
      <c r="I228" s="3329"/>
      <c r="J228" s="3329"/>
      <c r="K228" s="3329"/>
      <c r="L228" s="3329"/>
      <c r="M228" s="3330"/>
      <c r="N228" s="1502">
        <v>4</v>
      </c>
      <c r="O228" s="827">
        <v>2</v>
      </c>
      <c r="P228" s="1503">
        <v>4</v>
      </c>
      <c r="Q228" s="1503">
        <v>4</v>
      </c>
      <c r="R228" s="1503">
        <v>3</v>
      </c>
      <c r="S228" s="1503">
        <v>1</v>
      </c>
      <c r="T228" s="849"/>
    </row>
    <row r="229" spans="1:20" s="813" customFormat="1" ht="16.5">
      <c r="A229" s="3331" t="s">
        <v>157</v>
      </c>
      <c r="B229" s="3332"/>
      <c r="C229" s="3332"/>
      <c r="D229" s="3332"/>
      <c r="E229" s="3332"/>
      <c r="F229" s="3332"/>
      <c r="G229" s="3332"/>
      <c r="H229" s="3332"/>
      <c r="I229" s="3332"/>
      <c r="J229" s="3332"/>
      <c r="K229" s="3332"/>
      <c r="L229" s="3332"/>
      <c r="M229" s="3333"/>
      <c r="N229" s="1502">
        <v>5</v>
      </c>
      <c r="O229" s="827">
        <v>4</v>
      </c>
      <c r="P229" s="1503">
        <v>3</v>
      </c>
      <c r="Q229" s="1503">
        <v>3</v>
      </c>
      <c r="R229" s="1503">
        <v>1</v>
      </c>
      <c r="S229" s="1503">
        <v>4</v>
      </c>
      <c r="T229" s="849"/>
    </row>
    <row r="230" spans="1:20" s="813" customFormat="1" ht="16.5">
      <c r="A230" s="3331" t="s">
        <v>158</v>
      </c>
      <c r="B230" s="3332"/>
      <c r="C230" s="3332"/>
      <c r="D230" s="3332"/>
      <c r="E230" s="3332"/>
      <c r="F230" s="3332"/>
      <c r="G230" s="3332"/>
      <c r="H230" s="3332"/>
      <c r="I230" s="3332"/>
      <c r="J230" s="3332"/>
      <c r="K230" s="3332"/>
      <c r="L230" s="3332"/>
      <c r="M230" s="3333"/>
      <c r="N230" s="1504"/>
      <c r="O230" s="1503"/>
      <c r="P230" s="1503"/>
      <c r="Q230" s="1507"/>
      <c r="R230" s="1507"/>
      <c r="S230" s="1503"/>
      <c r="T230" s="849"/>
    </row>
    <row r="231" spans="1:20" s="813" customFormat="1" ht="17.25" thickBot="1">
      <c r="A231" s="3319" t="s">
        <v>74</v>
      </c>
      <c r="B231" s="3320"/>
      <c r="C231" s="3320"/>
      <c r="D231" s="3320"/>
      <c r="E231" s="3320"/>
      <c r="F231" s="3320"/>
      <c r="G231" s="3320"/>
      <c r="H231" s="3320"/>
      <c r="I231" s="3320"/>
      <c r="J231" s="3320"/>
      <c r="K231" s="3320"/>
      <c r="L231" s="3320"/>
      <c r="M231" s="3321"/>
      <c r="N231" s="1504"/>
      <c r="O231" s="1503"/>
      <c r="P231" s="1503"/>
      <c r="Q231" s="1503">
        <v>1</v>
      </c>
      <c r="R231" s="1503">
        <v>1</v>
      </c>
      <c r="S231" s="1506"/>
      <c r="T231" s="849"/>
    </row>
    <row r="232" spans="1:19" s="813" customFormat="1" ht="16.5">
      <c r="A232" s="836"/>
      <c r="B232" s="837"/>
      <c r="C232" s="838"/>
      <c r="D232" s="838"/>
      <c r="E232" s="838"/>
      <c r="F232" s="845"/>
      <c r="G232" s="839"/>
      <c r="H232" s="839"/>
      <c r="I232" s="846"/>
      <c r="J232" s="831"/>
      <c r="K232" s="831"/>
      <c r="L232" s="840"/>
      <c r="M232" s="840"/>
      <c r="N232" s="1006">
        <v>25</v>
      </c>
      <c r="O232" s="1007">
        <v>25</v>
      </c>
      <c r="P232" s="1007">
        <v>24</v>
      </c>
      <c r="Q232" s="1007">
        <v>24</v>
      </c>
      <c r="R232" s="1007">
        <v>23</v>
      </c>
      <c r="S232" s="1007">
        <v>16</v>
      </c>
    </row>
    <row r="233" spans="1:19" s="813" customFormat="1" ht="20.25">
      <c r="A233" s="836"/>
      <c r="B233" s="3220" t="s">
        <v>279</v>
      </c>
      <c r="C233" s="3220"/>
      <c r="D233" s="1494"/>
      <c r="E233" s="3182"/>
      <c r="F233" s="3183"/>
      <c r="G233" s="3183"/>
      <c r="H233" s="1493"/>
      <c r="I233" s="3184" t="s">
        <v>280</v>
      </c>
      <c r="J233" s="3185"/>
      <c r="K233" s="3185"/>
      <c r="L233" s="3185"/>
      <c r="M233" s="847"/>
      <c r="N233" s="1008"/>
      <c r="O233" s="1007">
        <v>61.5</v>
      </c>
      <c r="P233" s="1007"/>
      <c r="Q233" s="1007"/>
      <c r="R233" s="1007">
        <v>63</v>
      </c>
      <c r="S233" s="1007"/>
    </row>
    <row r="234" spans="1:19" s="813" customFormat="1" ht="20.25">
      <c r="A234" s="848"/>
      <c r="B234" s="956"/>
      <c r="C234" s="957"/>
      <c r="D234" s="1494"/>
      <c r="E234" s="1494"/>
      <c r="F234" s="1494"/>
      <c r="G234" s="958"/>
      <c r="H234" s="1493"/>
      <c r="I234" s="1493"/>
      <c r="J234" s="959"/>
      <c r="K234" s="960"/>
      <c r="L234" s="960"/>
      <c r="M234" s="847"/>
      <c r="N234" s="920"/>
      <c r="O234" s="921"/>
      <c r="P234" s="921"/>
      <c r="Q234" s="921"/>
      <c r="R234" s="921"/>
      <c r="S234" s="921"/>
    </row>
    <row r="235" spans="1:14" s="813" customFormat="1" ht="20.25">
      <c r="A235" s="848"/>
      <c r="B235" s="3220" t="s">
        <v>97</v>
      </c>
      <c r="C235" s="3220"/>
      <c r="D235" s="1494"/>
      <c r="E235" s="3182"/>
      <c r="F235" s="3183"/>
      <c r="G235" s="3183"/>
      <c r="H235" s="1493"/>
      <c r="I235" s="3184" t="s">
        <v>98</v>
      </c>
      <c r="J235" s="3185"/>
      <c r="K235" s="3185"/>
      <c r="L235" s="3185"/>
      <c r="M235" s="847"/>
      <c r="N235" s="847"/>
    </row>
    <row r="236" spans="1:19" ht="16.5">
      <c r="A236" s="848"/>
      <c r="B236" s="3318"/>
      <c r="C236" s="3318"/>
      <c r="D236" s="3318"/>
      <c r="E236" s="3318"/>
      <c r="F236" s="3318"/>
      <c r="G236" s="3318"/>
      <c r="H236" s="3318"/>
      <c r="I236" s="3318"/>
      <c r="J236" s="3318"/>
      <c r="K236" s="3318"/>
      <c r="L236" s="3318"/>
      <c r="M236" s="3318"/>
      <c r="N236" s="3318"/>
      <c r="O236" s="813"/>
      <c r="P236" s="813"/>
      <c r="Q236" s="813"/>
      <c r="R236" s="813"/>
      <c r="S236" s="813"/>
    </row>
    <row r="237" spans="1:19" ht="16.5">
      <c r="A237" s="848"/>
      <c r="B237" s="813"/>
      <c r="C237" s="849"/>
      <c r="D237" s="850"/>
      <c r="E237" s="849"/>
      <c r="F237" s="849"/>
      <c r="G237" s="849"/>
      <c r="H237" s="849"/>
      <c r="I237" s="813"/>
      <c r="J237" s="813"/>
      <c r="K237" s="813"/>
      <c r="L237" s="813"/>
      <c r="M237" s="813"/>
      <c r="N237" s="851"/>
      <c r="O237" s="813"/>
      <c r="P237" s="813"/>
      <c r="Q237" s="813"/>
      <c r="R237" s="813"/>
      <c r="S237" s="813"/>
    </row>
    <row r="238" spans="1:14" ht="16.5">
      <c r="A238" s="852"/>
      <c r="B238" s="853"/>
      <c r="C238" s="854"/>
      <c r="D238" s="854"/>
      <c r="E238" s="854"/>
      <c r="F238" s="853"/>
      <c r="G238" s="853"/>
      <c r="H238" s="853"/>
      <c r="I238" s="855"/>
      <c r="J238" s="855"/>
      <c r="K238" s="855"/>
      <c r="L238" s="856"/>
      <c r="M238" s="856"/>
      <c r="N238" s="857"/>
    </row>
    <row r="239" spans="1:14" ht="16.5">
      <c r="A239" s="852"/>
      <c r="B239" s="853"/>
      <c r="C239" s="854"/>
      <c r="D239" s="854"/>
      <c r="E239" s="854"/>
      <c r="F239" s="853"/>
      <c r="G239" s="853"/>
      <c r="H239" s="853"/>
      <c r="I239" s="855"/>
      <c r="J239" s="855"/>
      <c r="K239" s="855"/>
      <c r="L239" s="856"/>
      <c r="M239" s="856"/>
      <c r="N239" s="857"/>
    </row>
    <row r="240" spans="1:14" ht="16.5">
      <c r="A240" s="852"/>
      <c r="B240" s="813"/>
      <c r="C240" s="858"/>
      <c r="D240" s="859"/>
      <c r="E240" s="858"/>
      <c r="F240" s="858"/>
      <c r="G240" s="850"/>
      <c r="H240" s="853"/>
      <c r="I240" s="855"/>
      <c r="J240" s="855"/>
      <c r="K240" s="855"/>
      <c r="L240" s="856"/>
      <c r="M240" s="856"/>
      <c r="N240" s="857"/>
    </row>
    <row r="241" spans="1:14" ht="16.5">
      <c r="A241" s="852"/>
      <c r="C241" s="29"/>
      <c r="D241" s="29"/>
      <c r="E241" s="29"/>
      <c r="F241" s="29"/>
      <c r="G241" s="29"/>
      <c r="H241" s="29"/>
      <c r="N241" s="29"/>
    </row>
    <row r="242" spans="3:14" ht="16.5">
      <c r="C242" s="29"/>
      <c r="D242" s="29"/>
      <c r="E242" s="29"/>
      <c r="F242" s="29"/>
      <c r="G242" s="29"/>
      <c r="H242" s="29"/>
      <c r="N242" s="29"/>
    </row>
    <row r="243" spans="3:14" ht="16.5">
      <c r="C243" s="29"/>
      <c r="D243" s="29"/>
      <c r="E243" s="29"/>
      <c r="F243" s="29"/>
      <c r="G243" s="29"/>
      <c r="H243" s="29"/>
      <c r="N243" s="29"/>
    </row>
    <row r="244" spans="3:14" ht="16.5">
      <c r="C244" s="29"/>
      <c r="D244" s="29"/>
      <c r="E244" s="29"/>
      <c r="F244" s="29"/>
      <c r="G244" s="29"/>
      <c r="H244" s="29"/>
      <c r="N244" s="29"/>
    </row>
    <row r="245" spans="3:14" ht="16.5">
      <c r="C245" s="29"/>
      <c r="D245" s="29"/>
      <c r="E245" s="29"/>
      <c r="F245" s="29"/>
      <c r="G245" s="29"/>
      <c r="H245" s="29"/>
      <c r="N245" s="29"/>
    </row>
    <row r="246" spans="2:14" ht="16.5">
      <c r="B246" s="860"/>
      <c r="C246" s="861"/>
      <c r="D246" s="862"/>
      <c r="E246" s="861"/>
      <c r="F246" s="861"/>
      <c r="G246" s="863"/>
      <c r="H246" s="860"/>
      <c r="I246" s="864"/>
      <c r="J246" s="864"/>
      <c r="K246" s="864"/>
      <c r="L246" s="865"/>
      <c r="M246" s="865"/>
      <c r="N246" s="866"/>
    </row>
    <row r="247" spans="3:14" ht="16.5">
      <c r="C247" s="29"/>
      <c r="D247" s="29"/>
      <c r="E247" s="29"/>
      <c r="F247" s="29"/>
      <c r="G247" s="29"/>
      <c r="H247" s="29"/>
      <c r="N247" s="29"/>
    </row>
    <row r="248" spans="3:14" ht="16.5">
      <c r="C248" s="29"/>
      <c r="D248" s="29"/>
      <c r="E248" s="29"/>
      <c r="F248" s="29"/>
      <c r="G248" s="29"/>
      <c r="H248" s="29"/>
      <c r="N248" s="29"/>
    </row>
    <row r="249" spans="3:14" ht="16.5">
      <c r="C249" s="29"/>
      <c r="D249" s="29"/>
      <c r="E249" s="29"/>
      <c r="F249" s="29"/>
      <c r="G249" s="29"/>
      <c r="H249" s="29"/>
      <c r="N249" s="29"/>
    </row>
  </sheetData>
  <sheetProtection/>
  <mergeCells count="91"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Q4:S4"/>
    <mergeCell ref="E5:E7"/>
    <mergeCell ref="F5:F7"/>
    <mergeCell ref="J5:J7"/>
    <mergeCell ref="K5:K7"/>
    <mergeCell ref="L5:L7"/>
    <mergeCell ref="N6:S6"/>
    <mergeCell ref="A9:S9"/>
    <mergeCell ref="A10:S10"/>
    <mergeCell ref="A25:B26"/>
    <mergeCell ref="A27:B27"/>
    <mergeCell ref="A28:B28"/>
    <mergeCell ref="A29:B29"/>
    <mergeCell ref="A30:S30"/>
    <mergeCell ref="A53:B53"/>
    <mergeCell ref="A54:B54"/>
    <mergeCell ref="A55:B55"/>
    <mergeCell ref="A56:S56"/>
    <mergeCell ref="A100:B100"/>
    <mergeCell ref="A101:B101"/>
    <mergeCell ref="A102:B102"/>
    <mergeCell ref="A103:S103"/>
    <mergeCell ref="A104:S104"/>
    <mergeCell ref="A105:B105"/>
    <mergeCell ref="A110:B110"/>
    <mergeCell ref="A111:B111"/>
    <mergeCell ref="A112:B112"/>
    <mergeCell ref="A114:S114"/>
    <mergeCell ref="A115:S115"/>
    <mergeCell ref="A146:B146"/>
    <mergeCell ref="A147:B147"/>
    <mergeCell ref="A148:B148"/>
    <mergeCell ref="A150:S150"/>
    <mergeCell ref="A190:B190"/>
    <mergeCell ref="A191:B191"/>
    <mergeCell ref="A192:B192"/>
    <mergeCell ref="A195:S195"/>
    <mergeCell ref="I200:M200"/>
    <mergeCell ref="I201:M201"/>
    <mergeCell ref="A202:B202"/>
    <mergeCell ref="A203:B203"/>
    <mergeCell ref="A204:B204"/>
    <mergeCell ref="A205:S205"/>
    <mergeCell ref="A207:B207"/>
    <mergeCell ref="A208:B208"/>
    <mergeCell ref="A209:B209"/>
    <mergeCell ref="A212:F212"/>
    <mergeCell ref="A213:F213"/>
    <mergeCell ref="A214:F214"/>
    <mergeCell ref="A215:M215"/>
    <mergeCell ref="A216:M216"/>
    <mergeCell ref="A217:M217"/>
    <mergeCell ref="A218:M218"/>
    <mergeCell ref="A219:M219"/>
    <mergeCell ref="A220:M220"/>
    <mergeCell ref="D221:F221"/>
    <mergeCell ref="H221:K221"/>
    <mergeCell ref="N221:P221"/>
    <mergeCell ref="Q221:S221"/>
    <mergeCell ref="A223:F223"/>
    <mergeCell ref="A224:F224"/>
    <mergeCell ref="A225:F225"/>
    <mergeCell ref="A226:M226"/>
    <mergeCell ref="A227:M227"/>
    <mergeCell ref="A228:M228"/>
    <mergeCell ref="A229:M229"/>
    <mergeCell ref="A230:M230"/>
    <mergeCell ref="B236:N236"/>
    <mergeCell ref="A231:M231"/>
    <mergeCell ref="B233:C233"/>
    <mergeCell ref="E233:G233"/>
    <mergeCell ref="I233:L233"/>
    <mergeCell ref="B235:C235"/>
    <mergeCell ref="E235:G235"/>
    <mergeCell ref="I235:L235"/>
  </mergeCells>
  <printOptions horizontalCentered="1"/>
  <pageMargins left="0.1968503937007874" right="0.1968503937007874" top="0.6692913385826772" bottom="0.3937007874015748" header="0" footer="0"/>
  <pageSetup fitToHeight="0" fitToWidth="1" horizontalDpi="600" verticalDpi="600" orientation="landscape" paperSize="9" scale="72" r:id="rId1"/>
  <rowBreaks count="5" manualBreakCount="5">
    <brk id="40" max="18" man="1"/>
    <brk id="80" max="18" man="1"/>
    <brk id="113" max="18" man="1"/>
    <brk id="149" max="18" man="1"/>
    <brk id="19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2018-06-05T08:35:30Z</cp:lastPrinted>
  <dcterms:created xsi:type="dcterms:W3CDTF">2003-06-23T04:55:14Z</dcterms:created>
  <dcterms:modified xsi:type="dcterms:W3CDTF">2018-07-10T06:23:16Z</dcterms:modified>
  <cp:category/>
  <cp:version/>
  <cp:contentType/>
  <cp:contentStatus/>
</cp:coreProperties>
</file>